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'доходы'!$A$1:$FJ$121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<sst xmlns="http://schemas.openxmlformats.org/spreadsheetml/2006/main" count="1365" uniqueCount="446">
  <si>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</si>
  <si>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</si>
  <si>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</si>
  <si>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</si>
  <si>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</si>
  <si>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</si>
  <si>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</si>
  <si>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</si>
  <si>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</si>
  <si>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</si>
  <si>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</si>
  <si>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</si>
  <si>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</si>
  <si>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</si>
  <si>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</si>
  <si>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</si>
  <si>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</si>
  <si>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</si>
  <si>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</si>
  <si>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</si>
  <si>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</si>
  <si>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</si>
  <si>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</si>
  <si>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</si>
  <si>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</si>
  <si>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</si>
  <si>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</si>
  <si>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</si>
  <si>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</si>
  <si>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</si>
  <si>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</si>
  <si>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</si>
  <si>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</si>
  <si>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</si>
  <si>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</si>
  <si>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</si>
  <si>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</si>
  <si>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</si>
  <si>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</si>
  <si>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</si>
  <si>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</si>
  <si>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</si>
  <si>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</si>
  <si>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</si>
  <si>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</si>
  <si>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</si>
  <si>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</si>
  <si>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</si>
  <si>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</si>
  <si>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</si>
  <si>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</si>
  <si>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</si>
  <si>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</si>
  <si>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</si>
  <si>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</si>
  <si>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</si>
  <si>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</si>
  <si>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</si>
  <si>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</si>
  <si>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</si>
  <si>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</si>
  <si>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</si>
  <si>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</si>
  <si>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</si>
  <si>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</si>
  <si>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</si>
  <si>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</si>
  <si>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</si>
  <si>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</si>
  <si>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</si>
  <si>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</si>
  <si>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</si>
  <si>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</si>
  <si>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</si>
  <si>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</si>
  <si>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</si>
  <si>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</si>
  <si>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</si>
  <si>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</si>
  <si>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</si>
  <si>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</si>
  <si>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</si>
  <si>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</si>
  <si>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</si>
  <si>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</si>
  <si>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</si>
  <si>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</si>
  <si>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</si>
  <si>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</si>
  <si>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</si>
  <si>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</si>
  <si>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</si>
  <si>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</si>
  <si>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</si>
  <si>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</si>
  <si>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</si>
  <si>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</si>
  <si>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</si>
  <si>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</si>
  <si>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</si>
  <si>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</si>
  <si>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</si>
  <si>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</si>
  <si>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</si>
  <si>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</si>
  <si>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</si>
  <si>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</si>
  <si>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</si>
  <si>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</si>
  <si>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</si>
  <si>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</si>
  <si>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</si>
  <si>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</si>
  <si>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</si>
  <si>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</si>
  <si>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</si>
  <si>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</si>
  <si>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</si>
  <si>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</si>
  <si>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</si>
  <si>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</si>
  <si>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</si>
  <si>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</si>
  <si>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</si>
  <si>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</si>
  <si>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</si>
  <si>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</si>
  <si>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</si>
  <si>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</si>
  <si>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</si>
  <si>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</si>
  <si>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</si>
  <si>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</si>
  <si>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</si>
  <si>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</si>
  <si>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</si>
  <si>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</si>
  <si>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</si>
  <si>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</si>
  <si>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</si>
  <si>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</si>
  <si>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</si>
  <si>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</si>
  <si>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</si>
  <si>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</si>
  <si>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</si>
  <si>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</si>
  <si>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</si>
  <si>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</si>
  <si>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</si>
  <si>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</si>
  <si>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</si>
  <si>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</si>
  <si>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</si>
  <si>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</si>
  <si>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</si>
  <si>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</si>
  <si>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</si>
  <si>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</si>
  <si>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</si>
  <si>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</si>
  <si>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</si>
  <si>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</si>
  <si>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</si>
  <si>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</si>
  <si>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</si>
  <si>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</si>
  <si>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</si>
  <si>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</si>
  <si>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</si>
  <si>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</si>
  <si>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</si>
  <si>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</si>
  <si>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</si>
  <si>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</si>
  <si>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</si>
  <si>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</si>
  <si>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</si>
  <si>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</si>
  <si>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</si>
  <si>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</si>
  <si>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</si>
  <si>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</si>
  <si>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</si>
  <si>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</si>
  <si>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</si>
  <si>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</si>
  <si>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</si>
  <si>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</si>
  <si>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</si>
  <si>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</si>
  <si>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</si>
  <si>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</si>
  <si>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</si>
  <si>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</si>
  <si>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</si>
  <si>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</si>
  <si>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</si>
  <si>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</si>
  <si>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</si>
  <si>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</si>
  <si>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</si>
  <si>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</si>
  <si>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</si>
  <si>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</si>
  <si>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</si>
  <si>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</si>
  <si>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</si>
  <si>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</si>
  <si>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</si>
  <si>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</si>
  <si>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</si>
  <si>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</si>
  <si>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</si>
  <si>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</si>
  <si>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</si>
  <si>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</si>
  <si>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</si>
  <si>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</si>
  <si>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</si>
  <si>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</si>
  <si>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</si>
  <si>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</si>
  <si>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</si>
  <si>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</si>
  <si>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</si>
  <si>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</si>
  <si>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</si>
  <si>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</si>
  <si>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</si>
  <si>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</si>
  <si>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</si>
  <si>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</si>
  <si>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</si>
  <si>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</si>
  <si>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</si>
  <si>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</si>
  <si>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</si>
  <si>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</si>
  <si>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</si>
  <si>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</si>
  <si>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</si>
  <si>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</si>
  <si>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</si>
  <si>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</si>
  <si>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</si>
  <si>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</si>
  <si>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</si>
  <si>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</si>
  <si>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</si>
  <si>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</si>
  <si>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</si>
  <si>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</si>
  <si>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</si>
  <si>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</si>
  <si>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</si>
  <si>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</si>
  <si>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</si>
  <si>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</si>
  <si>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</si>
  <si>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</si>
  <si>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</si>
  <si>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</si>
  <si>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</si>
  <si>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</si>
  <si>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</si>
  <si>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</si>
  <si>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</si>
  <si>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</si>
  <si>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</si>
  <si>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</si>
  <si>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</si>
  <si>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</si>
  <si>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</si>
  <si>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</si>
  <si>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</si>
  <si>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</si>
  <si>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</si>
  <si>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</si>
  <si>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</si>
  <si>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</si>
  <si>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</si>
  <si>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</si>
  <si>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</si>
  <si>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</si>
  <si>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</si>
  <si>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</si>
  <si>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</si>
  <si>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</si>
  <si>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</si>
  <si>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</si>
  <si>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</si>
  <si>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</si>
  <si>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</si>
  <si>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</si>
  <si>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</si>
  <si>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</si>
  <si>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</si>
  <si>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</si>
  <si>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</si>
  <si>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</si>
  <si>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</si>
  <si>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</si>
  <si>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</si>
  <si>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</si>
  <si>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</si>
  <si>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</si>
  <si>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</si>
  <si>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</si>
  <si>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</si>
  <si>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</si>
  <si>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</si>
  <si>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</si>
  <si>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</si>
  <si>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</si>
  <si>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</si>
  <si>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</si>
  <si>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</si>
  <si>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</si>
  <si>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</si>
  <si>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</si>
  <si>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</si>
  <si>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</si>
  <si>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</si>
  <si>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</si>
  <si>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</si>
  <si>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</si>
  <si>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</si>
  <si>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</si>
  <si>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</si>
  <si>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</si>
  <si>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</si>
  <si>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</si>
  <si>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</si>
  <si>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</si>
  <si>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</si>
  <si>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</si>
  <si>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</si>
  <si>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</si>
  <si>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</si>
  <si>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</si>
  <si>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</si>
  <si>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</si>
  <si>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</si>
  <si>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</si>
  <si>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</si>
  <si>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</si>
  <si>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</si>
  <si>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</si>
  <si>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</si>
  <si>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</si>
  <si>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</si>
  <si>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</si>
  <si>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</si>
  <si>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</si>
  <si>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</si>
  <si>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</si>
  <si>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</si>
  <si>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</si>
  <si>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</si>
  <si>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</si>
  <si>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</si>
  <si>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</si>
  <si>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</si>
  <si>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</si>
  <si>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</si>
  <si>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</si>
  <si>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</si>
  <si>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</si>
  <si>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</si>
  <si>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</si>
  <si>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</si>
  <si>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</si>
  <si>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</si>
  <si>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</si>
  <si>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</si>
  <si>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</si>
  <si>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</si>
  <si>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</si>
  <si>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</si>
  <si>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</si>
  <si>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</si>
  <si>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</si>
  <si>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</si>
  <si>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</si>
  <si>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</si>
  <si>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</si>
  <si>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</si>
  <si>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</si>
  <si>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</si>
  <si>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</si>
  <si>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</si>
  <si>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</si>
  <si>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</si>
  <si>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</si>
  <si>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</si>
  <si>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</si>
  <si>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</si>
  <si>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</si>
  <si>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</si>
  <si>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</si>
  <si>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</si>
  <si>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</si>
  <si>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</si>
  <si>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</si>
  <si>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</si>
  <si>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</si>
  <si>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</si>
  <si>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</si>
  <si>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</si>
  <si>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</si>
  <si>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</si>
  <si>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</si>
  <si>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</si>
  <si>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</si>
  <si>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</si>
  <si>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</si>
  <si>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</si>
  <si>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</si>
  <si>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</si>
  <si>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</si>
  <si>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</si>
  <si>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</si>
  <si>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</si>
  <si>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</si>
  <si>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</si>
  <si>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</si>
  <si>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</si>
  <si>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</si>
  <si>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</si>
  <si>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</si>
  <si>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</si>
  <si>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</si>
  <si>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</si>
  <si>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</si>
  <si>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</si>
  <si>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</si>
  <si>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</si>
  <si>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</si>
  <si>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октября</t>
  </si>
  <si>
    <t>Оплата судебных исков</t>
  </si>
  <si>
    <t> 0520028650</t>
  </si>
  <si>
    <t>Руководитель</t>
  </si>
  <si>
    <t>Н.Л.Якубенко</t>
  </si>
  <si>
    <t>01.10.2016</t>
  </si>
  <si>
    <t>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</si>
</sst>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left" wrapText="1"/>
    </xf>
    <xf numFmtId="4" fontId="17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34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18" fillId="0" borderId="1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view="pageBreakPreview" zoomScale="50" zoomScaleNormal="75" zoomScaleSheetLayoutView="50" workbookViewId="0" topLeftCell="A1">
      <selection activeCell="ET4" sqref="ET4:FJ4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45" t="s">
        <v>401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47" t="s">
        <v>400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65"/>
      <c r="ES2" s="65"/>
      <c r="ET2" s="161" t="s">
        <v>399</v>
      </c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3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398</v>
      </c>
      <c r="ER3" s="65"/>
      <c r="ES3" s="65"/>
      <c r="ET3" s="164" t="s">
        <v>404</v>
      </c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6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397</v>
      </c>
      <c r="BI4" s="149" t="s">
        <v>439</v>
      </c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51">
        <v>2016</v>
      </c>
      <c r="CF4" s="151"/>
      <c r="CG4" s="151"/>
      <c r="CH4" s="151"/>
      <c r="CI4" s="151"/>
      <c r="CJ4" s="152" t="s">
        <v>396</v>
      </c>
      <c r="CK4" s="152"/>
      <c r="CL4" s="92"/>
      <c r="CM4" s="91"/>
      <c r="CN4" s="91"/>
      <c r="CO4" s="91"/>
      <c r="CP4" s="91"/>
      <c r="CQ4" s="65"/>
      <c r="CR4" s="65"/>
      <c r="CS4" s="65"/>
      <c r="CT4" s="65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395</v>
      </c>
      <c r="ER4" s="65"/>
      <c r="ES4" s="65"/>
      <c r="ET4" s="177" t="s">
        <v>444</v>
      </c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9"/>
    </row>
    <row r="5" spans="1:166" s="42" customFormat="1" ht="33.75" customHeight="1">
      <c r="A5" s="67" t="s">
        <v>394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50" t="s">
        <v>393</v>
      </c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392</v>
      </c>
      <c r="ER5" s="65"/>
      <c r="ES5" s="65"/>
      <c r="ET5" s="180" t="s">
        <v>391</v>
      </c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2"/>
    </row>
    <row r="6" spans="1:166" s="42" customFormat="1" ht="32.25" customHeight="1">
      <c r="A6" s="67" t="s">
        <v>390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83" t="s">
        <v>389</v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77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9"/>
    </row>
    <row r="7" spans="1:166" s="42" customFormat="1" ht="17.25" customHeight="1">
      <c r="A7" s="67" t="s">
        <v>388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77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9"/>
    </row>
    <row r="8" spans="1:166" s="42" customFormat="1" ht="21" customHeight="1" thickBot="1">
      <c r="A8" s="67" t="s">
        <v>387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386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385</v>
      </c>
      <c r="ER8" s="65"/>
      <c r="ES8" s="65"/>
      <c r="ET8" s="187">
        <v>383</v>
      </c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9"/>
    </row>
    <row r="9" spans="1:166" s="42" customFormat="1" ht="29.25" customHeight="1">
      <c r="A9" s="167" t="s">
        <v>384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9"/>
    </row>
    <row r="10" spans="1:167" s="42" customFormat="1" ht="19.5" customHeight="1">
      <c r="A10" s="170" t="s">
        <v>216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70" t="s">
        <v>215</v>
      </c>
      <c r="AO10" s="171"/>
      <c r="AP10" s="171"/>
      <c r="AQ10" s="171"/>
      <c r="AR10" s="171"/>
      <c r="AS10" s="172"/>
      <c r="AT10" s="170" t="s">
        <v>383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70" t="s">
        <v>382</v>
      </c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2"/>
      <c r="CF10" s="158" t="s">
        <v>213</v>
      </c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60"/>
      <c r="ET10" s="176" t="s">
        <v>212</v>
      </c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45"/>
    </row>
    <row r="11" spans="1:167" s="42" customFormat="1" ht="75.75" customHeight="1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5"/>
      <c r="AN11" s="173"/>
      <c r="AO11" s="174"/>
      <c r="AP11" s="174"/>
      <c r="AQ11" s="174"/>
      <c r="AR11" s="174"/>
      <c r="AS11" s="175"/>
      <c r="AT11" s="173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5"/>
      <c r="BJ11" s="173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5"/>
      <c r="CF11" s="159" t="s">
        <v>381</v>
      </c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60"/>
      <c r="CW11" s="158" t="s">
        <v>210</v>
      </c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60"/>
      <c r="DN11" s="158" t="s">
        <v>209</v>
      </c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60"/>
      <c r="EE11" s="158" t="s">
        <v>208</v>
      </c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45"/>
    </row>
    <row r="12" spans="1:167" s="42" customFormat="1" ht="16.5" customHeight="1">
      <c r="A12" s="155">
        <v>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155">
        <v>2</v>
      </c>
      <c r="AO12" s="156"/>
      <c r="AP12" s="156"/>
      <c r="AQ12" s="156"/>
      <c r="AR12" s="156"/>
      <c r="AS12" s="157"/>
      <c r="AT12" s="155">
        <v>3</v>
      </c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7"/>
      <c r="BJ12" s="155">
        <v>4</v>
      </c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7"/>
      <c r="CF12" s="155">
        <v>5</v>
      </c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7"/>
      <c r="CW12" s="155">
        <v>6</v>
      </c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7"/>
      <c r="DN12" s="155">
        <v>7</v>
      </c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7"/>
      <c r="EE12" s="155">
        <v>8</v>
      </c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7"/>
      <c r="ET12" s="190">
        <v>9</v>
      </c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45"/>
    </row>
    <row r="13" spans="1:167" s="54" customFormat="1" ht="29.25" customHeight="1">
      <c r="A13" s="184" t="s">
        <v>380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31" t="s">
        <v>379</v>
      </c>
      <c r="AO13" s="131"/>
      <c r="AP13" s="131"/>
      <c r="AQ13" s="131"/>
      <c r="AR13" s="131"/>
      <c r="AS13" s="131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33">
        <f>BJ15+BJ99</f>
        <v>11284028</v>
      </c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>
        <f>CF15+CF99</f>
        <v>8565275.55</v>
      </c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6">
        <f>CF13</f>
        <v>8565275.55</v>
      </c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59"/>
    </row>
    <row r="14" spans="1:167" s="42" customFormat="1" ht="15" customHeight="1">
      <c r="A14" s="141" t="s">
        <v>205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23" t="s">
        <v>378</v>
      </c>
      <c r="AO14" s="123"/>
      <c r="AP14" s="123"/>
      <c r="AQ14" s="123"/>
      <c r="AR14" s="123"/>
      <c r="AS14" s="123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45"/>
    </row>
    <row r="15" spans="1:167" s="54" customFormat="1" ht="24" customHeight="1">
      <c r="A15" s="138" t="s">
        <v>377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1"/>
      <c r="AO15" s="131"/>
      <c r="AP15" s="131"/>
      <c r="AQ15" s="131"/>
      <c r="AR15" s="131"/>
      <c r="AS15" s="131"/>
      <c r="AT15" s="144" t="s">
        <v>376</v>
      </c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33">
        <f>BJ16+BJ60+BJ77+BJ86+BJ35+BJ91+BJ29</f>
        <v>3887800</v>
      </c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>
        <f>CF16+CF60+CF77+CF86+CF81+CF96+CF35+CF91+CF29</f>
        <v>1973721.5500000003</v>
      </c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6">
        <f aca="true" t="shared" si="0" ref="EE15:EE46">CF15</f>
        <v>1973721.5500000003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59"/>
    </row>
    <row r="16" spans="1:167" s="54" customFormat="1" ht="26.25" customHeight="1">
      <c r="A16" s="201" t="s">
        <v>375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131"/>
      <c r="AO16" s="131"/>
      <c r="AP16" s="131"/>
      <c r="AQ16" s="131"/>
      <c r="AR16" s="131"/>
      <c r="AS16" s="131"/>
      <c r="AT16" s="144" t="s">
        <v>374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33">
        <f>BJ17</f>
        <v>1008800</v>
      </c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>
        <f>CF17</f>
        <v>362154.20999999996</v>
      </c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6">
        <f t="shared" si="0"/>
        <v>362154.20999999996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62"/>
      <c r="FJ16" s="62"/>
      <c r="FK16" s="59"/>
    </row>
    <row r="17" spans="1:167" s="54" customFormat="1" ht="27.75" customHeight="1">
      <c r="A17" s="201" t="s">
        <v>362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131"/>
      <c r="AO17" s="131"/>
      <c r="AP17" s="131"/>
      <c r="AQ17" s="131"/>
      <c r="AR17" s="131"/>
      <c r="AS17" s="131"/>
      <c r="AT17" s="144" t="s">
        <v>373</v>
      </c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33">
        <f>BJ18</f>
        <v>1008800</v>
      </c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>
        <f>CF18+CF25+CF22</f>
        <v>362154.20999999996</v>
      </c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6">
        <f t="shared" si="0"/>
        <v>362154.20999999996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62"/>
      <c r="FI17" s="62"/>
      <c r="FJ17" s="62"/>
      <c r="FK17" s="59"/>
    </row>
    <row r="18" spans="1:167" s="54" customFormat="1" ht="27.75" customHeight="1">
      <c r="A18" s="138" t="s">
        <v>362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1"/>
      <c r="AO18" s="131"/>
      <c r="AP18" s="131"/>
      <c r="AQ18" s="131"/>
      <c r="AR18" s="131"/>
      <c r="AS18" s="131"/>
      <c r="AT18" s="144" t="s">
        <v>372</v>
      </c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33">
        <v>1008800</v>
      </c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>
        <f>CF19+CF20+CF21</f>
        <v>347102.57999999996</v>
      </c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16">
        <f t="shared" si="0"/>
        <v>347102.57999999996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59"/>
    </row>
    <row r="19" spans="1:170" s="42" customFormat="1" ht="27.75" customHeight="1">
      <c r="A19" s="137" t="s">
        <v>362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23"/>
      <c r="AO19" s="123"/>
      <c r="AP19" s="123"/>
      <c r="AQ19" s="123"/>
      <c r="AR19" s="123"/>
      <c r="AS19" s="123"/>
      <c r="AT19" s="134" t="s">
        <v>371</v>
      </c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6">
        <v>0</v>
      </c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>
        <v>346676.35</v>
      </c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11">
        <f t="shared" si="0"/>
        <v>346676.35</v>
      </c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45"/>
      <c r="FN19" s="45"/>
    </row>
    <row r="20" spans="1:170" s="42" customFormat="1" ht="27.75" customHeight="1">
      <c r="A20" s="137" t="s">
        <v>362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23"/>
      <c r="AO20" s="123"/>
      <c r="AP20" s="123"/>
      <c r="AQ20" s="123"/>
      <c r="AR20" s="123"/>
      <c r="AS20" s="123"/>
      <c r="AT20" s="134" t="s">
        <v>370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26">
        <v>0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>
        <v>426.23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11">
        <f t="shared" si="0"/>
        <v>426.23</v>
      </c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45"/>
      <c r="FN20" s="45"/>
    </row>
    <row r="21" spans="1:170" s="42" customFormat="1" ht="27.75" customHeight="1">
      <c r="A21" s="137" t="s">
        <v>362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23"/>
      <c r="AO21" s="123"/>
      <c r="AP21" s="123"/>
      <c r="AQ21" s="123"/>
      <c r="AR21" s="123"/>
      <c r="AS21" s="123"/>
      <c r="AT21" s="134" t="s">
        <v>369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26">
        <v>0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>
        <v>0</v>
      </c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11">
        <f t="shared" si="0"/>
        <v>0</v>
      </c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45"/>
      <c r="FN21" s="45"/>
    </row>
    <row r="22" spans="1:170" s="54" customFormat="1" ht="24" customHeight="1">
      <c r="A22" s="138" t="s">
        <v>362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1"/>
      <c r="AO22" s="131"/>
      <c r="AP22" s="131"/>
      <c r="AQ22" s="131"/>
      <c r="AR22" s="131"/>
      <c r="AS22" s="131"/>
      <c r="AT22" s="144" t="s">
        <v>368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33">
        <v>0</v>
      </c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>
        <f>CF24+CF23</f>
        <v>967.9</v>
      </c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6">
        <f t="shared" si="0"/>
        <v>967.9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59"/>
      <c r="FN22" s="59"/>
    </row>
    <row r="23" spans="1:170" s="42" customFormat="1" ht="24" customHeight="1">
      <c r="A23" s="137" t="s">
        <v>362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23"/>
      <c r="AO23" s="123"/>
      <c r="AP23" s="123"/>
      <c r="AQ23" s="123"/>
      <c r="AR23" s="123"/>
      <c r="AS23" s="123"/>
      <c r="AT23" s="134" t="s">
        <v>367</v>
      </c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26">
        <v>0</v>
      </c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>
        <v>967.9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11">
        <f t="shared" si="0"/>
        <v>967.9</v>
      </c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45"/>
      <c r="FN23" s="45"/>
    </row>
    <row r="24" spans="1:170" s="42" customFormat="1" ht="24" customHeight="1">
      <c r="A24" s="137" t="s">
        <v>362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23"/>
      <c r="AO24" s="123"/>
      <c r="AP24" s="123"/>
      <c r="AQ24" s="123"/>
      <c r="AR24" s="123"/>
      <c r="AS24" s="123"/>
      <c r="AT24" s="134" t="s">
        <v>366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6">
        <v>0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>
        <v>0</v>
      </c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11">
        <f t="shared" si="0"/>
        <v>0</v>
      </c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45"/>
      <c r="FN24" s="45"/>
    </row>
    <row r="25" spans="1:170" s="54" customFormat="1" ht="24" customHeight="1">
      <c r="A25" s="138" t="s">
        <v>362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1"/>
      <c r="AO25" s="131"/>
      <c r="AP25" s="131"/>
      <c r="AQ25" s="131"/>
      <c r="AR25" s="131"/>
      <c r="AS25" s="131"/>
      <c r="AT25" s="144" t="s">
        <v>365</v>
      </c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33">
        <v>0</v>
      </c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>
        <f>CF26+CF27+CF28</f>
        <v>14083.73</v>
      </c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6">
        <f t="shared" si="0"/>
        <v>14083.73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59"/>
      <c r="FN25" s="59"/>
    </row>
    <row r="26" spans="1:170" s="42" customFormat="1" ht="26.25" customHeight="1">
      <c r="A26" s="137" t="s">
        <v>362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23"/>
      <c r="AO26" s="123"/>
      <c r="AP26" s="123"/>
      <c r="AQ26" s="123"/>
      <c r="AR26" s="123"/>
      <c r="AS26" s="123"/>
      <c r="AT26" s="134" t="s">
        <v>364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6">
        <v>0</v>
      </c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>
        <v>12648.2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11">
        <f t="shared" si="0"/>
        <v>12648.2</v>
      </c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45"/>
      <c r="FN26" s="45"/>
    </row>
    <row r="27" spans="1:170" s="42" customFormat="1" ht="27" customHeight="1">
      <c r="A27" s="137" t="s">
        <v>362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23"/>
      <c r="AO27" s="123"/>
      <c r="AP27" s="123"/>
      <c r="AQ27" s="123"/>
      <c r="AR27" s="123"/>
      <c r="AS27" s="123"/>
      <c r="AT27" s="134" t="s">
        <v>363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6">
        <v>0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>
        <v>31.81</v>
      </c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11">
        <f t="shared" si="0"/>
        <v>31.81</v>
      </c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45"/>
      <c r="FN27" s="45"/>
    </row>
    <row r="28" spans="1:170" s="42" customFormat="1" ht="24" customHeight="1">
      <c r="A28" s="137" t="s">
        <v>362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23"/>
      <c r="AO28" s="123"/>
      <c r="AP28" s="123"/>
      <c r="AQ28" s="123"/>
      <c r="AR28" s="123"/>
      <c r="AS28" s="123"/>
      <c r="AT28" s="134" t="s">
        <v>361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26">
        <v>0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>
        <v>1403.72</v>
      </c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11">
        <f t="shared" si="0"/>
        <v>1403.72</v>
      </c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45"/>
      <c r="FN28" s="45"/>
    </row>
    <row r="29" spans="1:170" s="54" customFormat="1" ht="38.25" customHeight="1">
      <c r="A29" s="138" t="s">
        <v>360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1"/>
      <c r="AO29" s="131"/>
      <c r="AP29" s="131"/>
      <c r="AQ29" s="131"/>
      <c r="AR29" s="131"/>
      <c r="AS29" s="131"/>
      <c r="AT29" s="132" t="s">
        <v>359</v>
      </c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3">
        <f>BJ30</f>
        <v>809300</v>
      </c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>
        <f>CF30</f>
        <v>672852.7400000001</v>
      </c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6">
        <f t="shared" si="0"/>
        <v>672852.7400000001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59"/>
      <c r="FN29" s="59"/>
    </row>
    <row r="30" spans="1:170" s="42" customFormat="1" ht="27.75" customHeight="1">
      <c r="A30" s="137" t="s">
        <v>358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23"/>
      <c r="AO30" s="123"/>
      <c r="AP30" s="123"/>
      <c r="AQ30" s="123"/>
      <c r="AR30" s="123"/>
      <c r="AS30" s="123"/>
      <c r="AT30" s="124" t="s">
        <v>357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6">
        <f>BJ31+BJ32+BJ33+BJ34</f>
        <v>809300</v>
      </c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>
        <f>CF31+CF32+CF33+CF34</f>
        <v>672852.7400000001</v>
      </c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11">
        <f t="shared" si="0"/>
        <v>672852.7400000001</v>
      </c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45"/>
      <c r="FN30" s="45"/>
    </row>
    <row r="31" spans="1:170" s="42" customFormat="1" ht="28.5" customHeight="1">
      <c r="A31" s="137" t="s">
        <v>356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23"/>
      <c r="AO31" s="123"/>
      <c r="AP31" s="123"/>
      <c r="AQ31" s="123"/>
      <c r="AR31" s="123"/>
      <c r="AS31" s="123"/>
      <c r="AT31" s="124" t="s">
        <v>355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6">
        <v>282100</v>
      </c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>
        <v>226151.36</v>
      </c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11">
        <f t="shared" si="0"/>
        <v>226151.36</v>
      </c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45"/>
      <c r="FN31" s="45"/>
    </row>
    <row r="32" spans="1:170" s="42" customFormat="1" ht="26.25" customHeight="1">
      <c r="A32" s="137" t="s">
        <v>354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23"/>
      <c r="AO32" s="123"/>
      <c r="AP32" s="123"/>
      <c r="AQ32" s="123"/>
      <c r="AR32" s="123"/>
      <c r="AS32" s="123"/>
      <c r="AT32" s="124" t="s">
        <v>353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6">
        <v>5700</v>
      </c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>
        <v>3604.38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11">
        <f t="shared" si="0"/>
        <v>3604.38</v>
      </c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45"/>
      <c r="FN32" s="45"/>
    </row>
    <row r="33" spans="1:170" s="42" customFormat="1" ht="26.25" customHeight="1">
      <c r="A33" s="137" t="s">
        <v>352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23"/>
      <c r="AO33" s="123"/>
      <c r="AP33" s="123"/>
      <c r="AQ33" s="123"/>
      <c r="AR33" s="123"/>
      <c r="AS33" s="123"/>
      <c r="AT33" s="124" t="s">
        <v>351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6">
        <v>521500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>
        <v>474324.84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11">
        <f t="shared" si="0"/>
        <v>474324.84</v>
      </c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45"/>
      <c r="FN33" s="45"/>
    </row>
    <row r="34" spans="1:170" s="42" customFormat="1" ht="27" customHeight="1">
      <c r="A34" s="137" t="s">
        <v>350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23"/>
      <c r="AO34" s="123"/>
      <c r="AP34" s="123"/>
      <c r="AQ34" s="123"/>
      <c r="AR34" s="123"/>
      <c r="AS34" s="123"/>
      <c r="AT34" s="124" t="s">
        <v>349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6">
        <v>0</v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>
        <v>-31227.84</v>
      </c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11">
        <f t="shared" si="0"/>
        <v>-31227.84</v>
      </c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45"/>
      <c r="FN34" s="45"/>
    </row>
    <row r="35" spans="1:167" s="42" customFormat="1" ht="23.25" customHeight="1">
      <c r="A35" s="139" t="s">
        <v>348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1"/>
      <c r="AO35" s="131"/>
      <c r="AP35" s="131"/>
      <c r="AQ35" s="131"/>
      <c r="AR35" s="131"/>
      <c r="AS35" s="131"/>
      <c r="AT35" s="132" t="s">
        <v>347</v>
      </c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3">
        <f>BJ36+BJ55</f>
        <v>0</v>
      </c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>
        <f>CF36+CF55</f>
        <v>48443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16">
        <f t="shared" si="0"/>
        <v>48443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61"/>
      <c r="FJ35" s="61"/>
      <c r="FK35" s="45"/>
    </row>
    <row r="36" spans="1:175" s="42" customFormat="1" ht="34.5" customHeight="1" hidden="1">
      <c r="A36" s="138" t="s">
        <v>346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1"/>
      <c r="AO36" s="131"/>
      <c r="AP36" s="131"/>
      <c r="AQ36" s="131"/>
      <c r="AR36" s="131"/>
      <c r="AS36" s="131"/>
      <c r="AT36" s="132" t="s">
        <v>345</v>
      </c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3">
        <v>0</v>
      </c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>
        <f>CF37+CF43+CF52</f>
        <v>0</v>
      </c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61"/>
      <c r="FJ36" s="61"/>
      <c r="FK36" s="45"/>
      <c r="FS36" s="45"/>
    </row>
    <row r="37" spans="1:167" s="54" customFormat="1" ht="39.75" customHeight="1" hidden="1">
      <c r="A37" s="138" t="s">
        <v>342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1"/>
      <c r="AO37" s="131"/>
      <c r="AP37" s="131"/>
      <c r="AQ37" s="131"/>
      <c r="AR37" s="131"/>
      <c r="AS37" s="131"/>
      <c r="AT37" s="132" t="s">
        <v>344</v>
      </c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3">
        <f>BJ38+BJ39+BJ40</f>
        <v>0</v>
      </c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>
        <f>CF38+CF42</f>
        <v>0</v>
      </c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59"/>
    </row>
    <row r="38" spans="1:167" s="42" customFormat="1" ht="33" customHeight="1" hidden="1">
      <c r="A38" s="137" t="s">
        <v>342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23"/>
      <c r="AO38" s="123"/>
      <c r="AP38" s="123"/>
      <c r="AQ38" s="123"/>
      <c r="AR38" s="123"/>
      <c r="AS38" s="123"/>
      <c r="AT38" s="124" t="s">
        <v>343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6">
        <v>0</v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>
        <f>CF39+CF40</f>
        <v>0</v>
      </c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11">
        <f t="shared" si="0"/>
        <v>0</v>
      </c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45"/>
    </row>
    <row r="39" spans="1:167" s="54" customFormat="1" ht="34.5" customHeight="1" hidden="1">
      <c r="A39" s="137" t="s">
        <v>342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1"/>
      <c r="AO39" s="202"/>
      <c r="AP39" s="202"/>
      <c r="AQ39" s="202"/>
      <c r="AR39" s="202"/>
      <c r="AS39" s="202"/>
      <c r="AT39" s="124" t="s">
        <v>341</v>
      </c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26">
        <v>0</v>
      </c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>
        <v>0</v>
      </c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1">
        <f t="shared" si="0"/>
        <v>0</v>
      </c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62"/>
      <c r="FI39" s="62"/>
      <c r="FJ39" s="62"/>
      <c r="FK39" s="59"/>
    </row>
    <row r="40" spans="1:167" s="42" customFormat="1" ht="36.75" customHeight="1" hidden="1">
      <c r="A40" s="137" t="s">
        <v>339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1"/>
      <c r="AO40" s="131"/>
      <c r="AP40" s="131"/>
      <c r="AQ40" s="131"/>
      <c r="AR40" s="131"/>
      <c r="AS40" s="131"/>
      <c r="AT40" s="124" t="s">
        <v>340</v>
      </c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26">
        <v>0</v>
      </c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>
        <v>0</v>
      </c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7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27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11">
        <f t="shared" si="0"/>
        <v>0</v>
      </c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27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61"/>
      <c r="FI40" s="61"/>
      <c r="FJ40" s="61"/>
      <c r="FK40" s="45"/>
    </row>
    <row r="41" spans="1:167" s="42" customFormat="1" ht="36.75" customHeight="1" hidden="1">
      <c r="A41" s="137" t="s">
        <v>339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1"/>
      <c r="AO41" s="131"/>
      <c r="AP41" s="131"/>
      <c r="AQ41" s="131"/>
      <c r="AR41" s="131"/>
      <c r="AS41" s="131"/>
      <c r="AT41" s="124" t="s">
        <v>338</v>
      </c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26">
        <v>0</v>
      </c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>
        <v>0</v>
      </c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7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27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11">
        <f t="shared" si="0"/>
        <v>0</v>
      </c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27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61"/>
      <c r="FI41" s="61"/>
      <c r="FJ41" s="61"/>
      <c r="FK41" s="45"/>
    </row>
    <row r="42" spans="1:167" s="42" customFormat="1" ht="53.25" customHeight="1" hidden="1">
      <c r="A42" s="137" t="s">
        <v>337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1"/>
      <c r="AO42" s="131"/>
      <c r="AP42" s="131"/>
      <c r="AQ42" s="131"/>
      <c r="AR42" s="131"/>
      <c r="AS42" s="131"/>
      <c r="AT42" s="124" t="s">
        <v>336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6">
        <v>0</v>
      </c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>
        <v>0</v>
      </c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7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27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11">
        <f t="shared" si="0"/>
        <v>0</v>
      </c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27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61"/>
      <c r="FI42" s="61"/>
      <c r="FJ42" s="61"/>
      <c r="FK42" s="45"/>
    </row>
    <row r="43" spans="1:167" s="42" customFormat="1" ht="55.5" customHeight="1" hidden="1">
      <c r="A43" s="138" t="s">
        <v>335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1"/>
      <c r="AO43" s="131"/>
      <c r="AP43" s="131"/>
      <c r="AQ43" s="131"/>
      <c r="AR43" s="131"/>
      <c r="AS43" s="131"/>
      <c r="AT43" s="132" t="s">
        <v>334</v>
      </c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3">
        <f>BJ44</f>
        <v>0</v>
      </c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>
        <f>CF44+CF49</f>
        <v>0</v>
      </c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27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27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11">
        <f t="shared" si="0"/>
        <v>0</v>
      </c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27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61"/>
      <c r="FI43" s="61"/>
      <c r="FJ43" s="61"/>
      <c r="FK43" s="45"/>
    </row>
    <row r="44" spans="1:167" s="54" customFormat="1" ht="35.25" customHeight="1" hidden="1">
      <c r="A44" s="137" t="s">
        <v>331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1"/>
      <c r="AO44" s="131"/>
      <c r="AP44" s="131"/>
      <c r="AQ44" s="131"/>
      <c r="AR44" s="131"/>
      <c r="AS44" s="131"/>
      <c r="AT44" s="124" t="s">
        <v>333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6">
        <v>0</v>
      </c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>
        <f>CF45+CF46+CF47+CF48</f>
        <v>0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11">
        <f t="shared" si="0"/>
        <v>0</v>
      </c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7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9"/>
      <c r="FK44" s="59"/>
    </row>
    <row r="45" spans="1:167" s="54" customFormat="1" ht="37.5" customHeight="1" hidden="1">
      <c r="A45" s="137" t="s">
        <v>331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1"/>
      <c r="AO45" s="131"/>
      <c r="AP45" s="131"/>
      <c r="AQ45" s="131"/>
      <c r="AR45" s="131"/>
      <c r="AS45" s="131"/>
      <c r="AT45" s="124" t="s">
        <v>332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6">
        <v>0</v>
      </c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>
        <v>0</v>
      </c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11">
        <f t="shared" si="0"/>
        <v>0</v>
      </c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7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9"/>
      <c r="FK45" s="59"/>
    </row>
    <row r="46" spans="1:167" s="54" customFormat="1" ht="37.5" customHeight="1" hidden="1">
      <c r="A46" s="137" t="s">
        <v>331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1"/>
      <c r="AO46" s="131"/>
      <c r="AP46" s="131"/>
      <c r="AQ46" s="131"/>
      <c r="AR46" s="131"/>
      <c r="AS46" s="131"/>
      <c r="AT46" s="124" t="s">
        <v>330</v>
      </c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6">
        <v>0</v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>
        <v>0</v>
      </c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11">
        <f t="shared" si="0"/>
        <v>0</v>
      </c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7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9"/>
      <c r="FK46" s="59"/>
    </row>
    <row r="47" spans="1:167" s="54" customFormat="1" ht="37.5" customHeight="1" hidden="1">
      <c r="A47" s="137" t="s">
        <v>329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1"/>
      <c r="AO47" s="131"/>
      <c r="AP47" s="131"/>
      <c r="AQ47" s="131"/>
      <c r="AR47" s="131"/>
      <c r="AS47" s="131"/>
      <c r="AT47" s="124" t="s">
        <v>328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6">
        <v>0</v>
      </c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>
        <v>0</v>
      </c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11">
        <f aca="true" t="shared" si="1" ref="EE47:EE79">CF47</f>
        <v>0</v>
      </c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7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9"/>
      <c r="FK47" s="59"/>
    </row>
    <row r="48" spans="1:167" s="54" customFormat="1" ht="37.5" customHeight="1" hidden="1">
      <c r="A48" s="137" t="s">
        <v>327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1"/>
      <c r="AO48" s="131"/>
      <c r="AP48" s="131"/>
      <c r="AQ48" s="131"/>
      <c r="AR48" s="131"/>
      <c r="AS48" s="131"/>
      <c r="AT48" s="124" t="s">
        <v>326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6">
        <v>0</v>
      </c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>
        <v>0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11">
        <f t="shared" si="1"/>
        <v>0</v>
      </c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7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9"/>
      <c r="FK48" s="59"/>
    </row>
    <row r="49" spans="1:167" s="54" customFormat="1" ht="54" customHeight="1" hidden="1">
      <c r="A49" s="137" t="s">
        <v>324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1"/>
      <c r="AO49" s="131"/>
      <c r="AP49" s="131"/>
      <c r="AQ49" s="131"/>
      <c r="AR49" s="131"/>
      <c r="AS49" s="131"/>
      <c r="AT49" s="124" t="s">
        <v>325</v>
      </c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6">
        <v>0</v>
      </c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>
        <v>0</v>
      </c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11">
        <f t="shared" si="1"/>
        <v>0</v>
      </c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7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9"/>
      <c r="FK49" s="59"/>
    </row>
    <row r="50" spans="1:167" s="54" customFormat="1" ht="56.25" customHeight="1" hidden="1">
      <c r="A50" s="203" t="s">
        <v>324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8"/>
      <c r="AN50" s="131"/>
      <c r="AO50" s="131"/>
      <c r="AP50" s="131"/>
      <c r="AQ50" s="131"/>
      <c r="AR50" s="131"/>
      <c r="AS50" s="131"/>
      <c r="AT50" s="124" t="s">
        <v>323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6">
        <v>0</v>
      </c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>
        <v>0</v>
      </c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11">
        <f t="shared" si="1"/>
        <v>0</v>
      </c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7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9"/>
      <c r="FK50" s="59"/>
    </row>
    <row r="51" spans="1:167" s="54" customFormat="1" ht="75" customHeight="1" hidden="1">
      <c r="A51" s="137" t="s">
        <v>322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1"/>
      <c r="AO51" s="131"/>
      <c r="AP51" s="131"/>
      <c r="AQ51" s="131"/>
      <c r="AR51" s="131"/>
      <c r="AS51" s="131"/>
      <c r="AT51" s="124" t="s">
        <v>321</v>
      </c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6">
        <v>0</v>
      </c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>
        <v>0</v>
      </c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11">
        <f t="shared" si="1"/>
        <v>0</v>
      </c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7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  <c r="FK51" s="59"/>
    </row>
    <row r="52" spans="1:167" s="54" customFormat="1" ht="38.25" customHeight="1" hidden="1">
      <c r="A52" s="138" t="s">
        <v>319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1"/>
      <c r="AO52" s="131"/>
      <c r="AP52" s="131"/>
      <c r="AQ52" s="131"/>
      <c r="AR52" s="131"/>
      <c r="AS52" s="131"/>
      <c r="AT52" s="132" t="s">
        <v>320</v>
      </c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3">
        <f>BJ53</f>
        <v>0</v>
      </c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>
        <f>CF53+CF54</f>
        <v>0</v>
      </c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6">
        <f t="shared" si="1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7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9"/>
      <c r="FK52" s="59"/>
    </row>
    <row r="53" spans="1:167" s="54" customFormat="1" ht="38.25" customHeight="1" hidden="1">
      <c r="A53" s="137" t="s">
        <v>319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1"/>
      <c r="AO53" s="131"/>
      <c r="AP53" s="131"/>
      <c r="AQ53" s="131"/>
      <c r="AR53" s="131"/>
      <c r="AS53" s="131"/>
      <c r="AT53" s="124" t="s">
        <v>318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6">
        <v>0</v>
      </c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>
        <v>0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11">
        <f t="shared" si="1"/>
        <v>0</v>
      </c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7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9"/>
      <c r="FK53" s="59"/>
    </row>
    <row r="54" spans="1:167" s="54" customFormat="1" ht="41.25" customHeight="1" hidden="1">
      <c r="A54" s="137" t="s">
        <v>319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1"/>
      <c r="AO54" s="131"/>
      <c r="AP54" s="131"/>
      <c r="AQ54" s="131"/>
      <c r="AR54" s="131"/>
      <c r="AS54" s="131"/>
      <c r="AT54" s="124" t="s">
        <v>318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6">
        <v>0</v>
      </c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>
        <v>0</v>
      </c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11">
        <f t="shared" si="1"/>
        <v>0</v>
      </c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7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9"/>
      <c r="FK54" s="59"/>
    </row>
    <row r="55" spans="1:167" s="54" customFormat="1" ht="24.75" customHeight="1">
      <c r="A55" s="143" t="s">
        <v>315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31"/>
      <c r="AO55" s="131"/>
      <c r="AP55" s="131"/>
      <c r="AQ55" s="131"/>
      <c r="AR55" s="131"/>
      <c r="AS55" s="131"/>
      <c r="AT55" s="132" t="s">
        <v>317</v>
      </c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3">
        <f>BJ56</f>
        <v>0</v>
      </c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>
        <f>CF56</f>
        <v>48443</v>
      </c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6">
        <f t="shared" si="1"/>
        <v>48443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7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9"/>
      <c r="FK55" s="59"/>
    </row>
    <row r="56" spans="1:167" s="54" customFormat="1" ht="30" customHeight="1">
      <c r="A56" s="142" t="s">
        <v>315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31"/>
      <c r="AO56" s="131"/>
      <c r="AP56" s="131"/>
      <c r="AQ56" s="131"/>
      <c r="AR56" s="131"/>
      <c r="AS56" s="131"/>
      <c r="AT56" s="124" t="s">
        <v>316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6">
        <f>BJ57</f>
        <v>0</v>
      </c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>
        <f>CF57+CF58+CF59</f>
        <v>48443</v>
      </c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6">
        <f t="shared" si="1"/>
        <v>48443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62"/>
      <c r="FI56" s="62"/>
      <c r="FJ56" s="62"/>
      <c r="FK56" s="59"/>
    </row>
    <row r="57" spans="1:167" s="54" customFormat="1" ht="27" customHeight="1">
      <c r="A57" s="142" t="s">
        <v>315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31"/>
      <c r="AO57" s="131"/>
      <c r="AP57" s="131"/>
      <c r="AQ57" s="131"/>
      <c r="AR57" s="131"/>
      <c r="AS57" s="131"/>
      <c r="AT57" s="124" t="s">
        <v>314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6">
        <v>0</v>
      </c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>
        <v>47928</v>
      </c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6">
        <f t="shared" si="1"/>
        <v>47928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62"/>
      <c r="FI57" s="62"/>
      <c r="FJ57" s="62"/>
      <c r="FK57" s="59"/>
    </row>
    <row r="58" spans="1:167" s="54" customFormat="1" ht="24.75" customHeight="1">
      <c r="A58" s="142" t="s">
        <v>313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31"/>
      <c r="AO58" s="131"/>
      <c r="AP58" s="131"/>
      <c r="AQ58" s="131"/>
      <c r="AR58" s="131"/>
      <c r="AS58" s="131"/>
      <c r="AT58" s="124" t="s">
        <v>312</v>
      </c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6">
        <v>0</v>
      </c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>
        <v>515</v>
      </c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6">
        <f t="shared" si="1"/>
        <v>515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62"/>
      <c r="FI58" s="62"/>
      <c r="FJ58" s="62"/>
      <c r="FK58" s="59"/>
    </row>
    <row r="59" spans="1:167" s="54" customFormat="1" ht="24.75" customHeight="1">
      <c r="A59" s="142" t="s">
        <v>311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31"/>
      <c r="AO59" s="131"/>
      <c r="AP59" s="131"/>
      <c r="AQ59" s="131"/>
      <c r="AR59" s="131"/>
      <c r="AS59" s="131"/>
      <c r="AT59" s="124" t="s">
        <v>310</v>
      </c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6">
        <v>0</v>
      </c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>
        <v>0</v>
      </c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62"/>
      <c r="FI59" s="62"/>
      <c r="FJ59" s="62"/>
      <c r="FK59" s="59"/>
    </row>
    <row r="60" spans="1:167" s="42" customFormat="1" ht="26.25" customHeight="1">
      <c r="A60" s="139" t="s">
        <v>309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23"/>
      <c r="AO60" s="123"/>
      <c r="AP60" s="123"/>
      <c r="AQ60" s="123"/>
      <c r="AR60" s="123"/>
      <c r="AS60" s="123"/>
      <c r="AT60" s="132" t="s">
        <v>308</v>
      </c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36">
        <f>BJ61+BJ67</f>
        <v>1582900</v>
      </c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3">
        <f>CF61+CF67</f>
        <v>415431.56</v>
      </c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16">
        <f t="shared" si="1"/>
        <v>415431.56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61"/>
      <c r="FI60" s="61"/>
      <c r="FJ60" s="61"/>
      <c r="FK60" s="45"/>
    </row>
    <row r="61" spans="1:167" s="42" customFormat="1" ht="27" customHeight="1">
      <c r="A61" s="139" t="s">
        <v>303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1"/>
      <c r="AO61" s="131"/>
      <c r="AP61" s="131"/>
      <c r="AQ61" s="131"/>
      <c r="AR61" s="131"/>
      <c r="AS61" s="131"/>
      <c r="AT61" s="132" t="s">
        <v>307</v>
      </c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3">
        <f>BJ62</f>
        <v>514000</v>
      </c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>
        <f>CF62</f>
        <v>76337.06000000001</v>
      </c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16">
        <f t="shared" si="1"/>
        <v>76337.06000000001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61"/>
      <c r="FI61" s="61"/>
      <c r="FJ61" s="61"/>
      <c r="FK61" s="45"/>
    </row>
    <row r="62" spans="1:167" s="54" customFormat="1" ht="40.5" customHeight="1">
      <c r="A62" s="138" t="s">
        <v>306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1"/>
      <c r="AO62" s="131"/>
      <c r="AP62" s="131"/>
      <c r="AQ62" s="131"/>
      <c r="AR62" s="131"/>
      <c r="AS62" s="131"/>
      <c r="AT62" s="132" t="s">
        <v>305</v>
      </c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3">
        <v>514000</v>
      </c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>
        <f>CF63+CF64+CF66</f>
        <v>76337.06000000001</v>
      </c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16">
        <f t="shared" si="1"/>
        <v>76337.06000000001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7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9"/>
      <c r="FK62" s="59"/>
    </row>
    <row r="63" spans="1:167" s="42" customFormat="1" ht="27.75" customHeight="1">
      <c r="A63" s="141" t="s">
        <v>303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23"/>
      <c r="AO63" s="123"/>
      <c r="AP63" s="123"/>
      <c r="AQ63" s="123"/>
      <c r="AR63" s="123"/>
      <c r="AS63" s="123"/>
      <c r="AT63" s="124" t="s">
        <v>304</v>
      </c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6">
        <v>0</v>
      </c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>
        <v>73036.71</v>
      </c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11">
        <f t="shared" si="1"/>
        <v>73036.71</v>
      </c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2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4"/>
      <c r="FK63" s="45"/>
    </row>
    <row r="64" spans="1:167" s="42" customFormat="1" ht="27.75" customHeight="1">
      <c r="A64" s="141" t="s">
        <v>303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23"/>
      <c r="AO64" s="123"/>
      <c r="AP64" s="123"/>
      <c r="AQ64" s="123"/>
      <c r="AR64" s="123"/>
      <c r="AS64" s="123"/>
      <c r="AT64" s="124" t="s">
        <v>300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6">
        <v>0</v>
      </c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>
        <f>CF65</f>
        <v>1816.35</v>
      </c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11">
        <f t="shared" si="1"/>
        <v>1816.35</v>
      </c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2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4"/>
      <c r="FK64" s="45"/>
    </row>
    <row r="65" spans="1:167" s="42" customFormat="1" ht="24.75" customHeight="1">
      <c r="A65" s="141" t="s">
        <v>302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23"/>
      <c r="AO65" s="123"/>
      <c r="AP65" s="123"/>
      <c r="AQ65" s="123"/>
      <c r="AR65" s="123"/>
      <c r="AS65" s="123"/>
      <c r="AT65" s="124" t="s">
        <v>301</v>
      </c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6">
        <v>0</v>
      </c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>
        <v>1816.35</v>
      </c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11">
        <f t="shared" si="1"/>
        <v>1816.35</v>
      </c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2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4"/>
      <c r="FK65" s="45"/>
    </row>
    <row r="66" spans="1:167" s="42" customFormat="1" ht="24.75" customHeight="1">
      <c r="A66" s="141" t="s">
        <v>302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23"/>
      <c r="AO66" s="123"/>
      <c r="AP66" s="123"/>
      <c r="AQ66" s="123"/>
      <c r="AR66" s="123"/>
      <c r="AS66" s="123"/>
      <c r="AT66" s="124" t="s">
        <v>435</v>
      </c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6">
        <v>0</v>
      </c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>
        <v>1484</v>
      </c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11">
        <f>CF66</f>
        <v>1484</v>
      </c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2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4"/>
      <c r="FK66" s="45"/>
    </row>
    <row r="67" spans="1:167" s="54" customFormat="1" ht="25.5" customHeight="1">
      <c r="A67" s="139" t="s">
        <v>299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1"/>
      <c r="AO67" s="131"/>
      <c r="AP67" s="131"/>
      <c r="AQ67" s="131"/>
      <c r="AR67" s="131"/>
      <c r="AS67" s="131"/>
      <c r="AT67" s="132" t="s">
        <v>298</v>
      </c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3">
        <f>BJ69+BJ74</f>
        <v>1068900</v>
      </c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>
        <f>CF69+CF73</f>
        <v>339094.5</v>
      </c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6">
        <f t="shared" si="1"/>
        <v>339094.5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7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9"/>
      <c r="FK67" s="59"/>
    </row>
    <row r="68" spans="1:167" s="54" customFormat="1" ht="21.75" customHeight="1">
      <c r="A68" s="139" t="s">
        <v>297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1"/>
      <c r="AO68" s="131"/>
      <c r="AP68" s="131"/>
      <c r="AQ68" s="131"/>
      <c r="AR68" s="131"/>
      <c r="AS68" s="131"/>
      <c r="AT68" s="132" t="s">
        <v>296</v>
      </c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3">
        <f>BJ69</f>
        <v>124100</v>
      </c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>
        <f>CF69</f>
        <v>308949.49</v>
      </c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6">
        <f t="shared" si="1"/>
        <v>308949.49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62"/>
      <c r="FI68" s="62"/>
      <c r="FJ68" s="62"/>
      <c r="FK68" s="59"/>
    </row>
    <row r="69" spans="1:167" s="54" customFormat="1" ht="24.75" customHeight="1">
      <c r="A69" s="139" t="s">
        <v>294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1"/>
      <c r="AO69" s="131"/>
      <c r="AP69" s="131"/>
      <c r="AQ69" s="131"/>
      <c r="AR69" s="131"/>
      <c r="AS69" s="131"/>
      <c r="AT69" s="132" t="s">
        <v>295</v>
      </c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3">
        <v>124100</v>
      </c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>
        <f>CF70+CF71+CF72</f>
        <v>308949.49</v>
      </c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6">
        <f t="shared" si="1"/>
        <v>308949.49</v>
      </c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7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9"/>
      <c r="FK69" s="59"/>
    </row>
    <row r="70" spans="1:167" s="42" customFormat="1" ht="23.25" customHeight="1">
      <c r="A70" s="141" t="s">
        <v>294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23"/>
      <c r="AO70" s="123"/>
      <c r="AP70" s="123"/>
      <c r="AQ70" s="123"/>
      <c r="AR70" s="123"/>
      <c r="AS70" s="123"/>
      <c r="AT70" s="124" t="s">
        <v>293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6">
        <v>0</v>
      </c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>
        <v>297952.25</v>
      </c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11">
        <f t="shared" si="1"/>
        <v>297952.25</v>
      </c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2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  <c r="FK70" s="45"/>
    </row>
    <row r="71" spans="1:167" s="42" customFormat="1" ht="26.25" customHeight="1">
      <c r="A71" s="141" t="s">
        <v>291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23"/>
      <c r="AO71" s="123"/>
      <c r="AP71" s="123"/>
      <c r="AQ71" s="123"/>
      <c r="AR71" s="123"/>
      <c r="AS71" s="123"/>
      <c r="AT71" s="124" t="s">
        <v>292</v>
      </c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6">
        <v>0</v>
      </c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>
        <v>7265.44</v>
      </c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11">
        <f t="shared" si="1"/>
        <v>7265.44</v>
      </c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2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4"/>
      <c r="FK71" s="45"/>
    </row>
    <row r="72" spans="1:167" s="42" customFormat="1" ht="25.5" customHeight="1">
      <c r="A72" s="141" t="s">
        <v>291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23"/>
      <c r="AO72" s="123"/>
      <c r="AP72" s="123"/>
      <c r="AQ72" s="123"/>
      <c r="AR72" s="123"/>
      <c r="AS72" s="123"/>
      <c r="AT72" s="124" t="s">
        <v>290</v>
      </c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6">
        <v>0</v>
      </c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>
        <v>3731.8</v>
      </c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11">
        <f t="shared" si="1"/>
        <v>3731.8</v>
      </c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2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  <c r="FK72" s="45"/>
    </row>
    <row r="73" spans="1:167" s="42" customFormat="1" ht="23.25" customHeight="1">
      <c r="A73" s="139" t="s">
        <v>287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23"/>
      <c r="AO73" s="123"/>
      <c r="AP73" s="123"/>
      <c r="AQ73" s="123"/>
      <c r="AR73" s="123"/>
      <c r="AS73" s="123"/>
      <c r="AT73" s="132" t="s">
        <v>289</v>
      </c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3">
        <f>BJ74</f>
        <v>944800</v>
      </c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>
        <f>CF74</f>
        <v>30145.01</v>
      </c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6">
        <f t="shared" si="1"/>
        <v>30145.01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61"/>
      <c r="FI73" s="61"/>
      <c r="FJ73" s="61"/>
      <c r="FK73" s="45"/>
    </row>
    <row r="74" spans="1:167" s="54" customFormat="1" ht="23.25" customHeight="1">
      <c r="A74" s="139" t="s">
        <v>287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1"/>
      <c r="AO74" s="131"/>
      <c r="AP74" s="131"/>
      <c r="AQ74" s="131"/>
      <c r="AR74" s="131"/>
      <c r="AS74" s="131"/>
      <c r="AT74" s="132" t="s">
        <v>288</v>
      </c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3">
        <v>944800</v>
      </c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>
        <f>CF75+CF76</f>
        <v>30145.01</v>
      </c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6">
        <f t="shared" si="1"/>
        <v>30145.01</v>
      </c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7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9"/>
      <c r="FK74" s="59"/>
    </row>
    <row r="75" spans="1:167" s="42" customFormat="1" ht="25.5" customHeight="1">
      <c r="A75" s="141" t="s">
        <v>287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23"/>
      <c r="AO75" s="123"/>
      <c r="AP75" s="123"/>
      <c r="AQ75" s="123"/>
      <c r="AR75" s="123"/>
      <c r="AS75" s="123"/>
      <c r="AT75" s="124" t="s">
        <v>286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6">
        <v>0</v>
      </c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>
        <v>29139.87</v>
      </c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11">
        <f t="shared" si="1"/>
        <v>29139.87</v>
      </c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2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4"/>
      <c r="FK75" s="45"/>
    </row>
    <row r="76" spans="1:167" s="42" customFormat="1" ht="24.75" customHeight="1">
      <c r="A76" s="141" t="s">
        <v>285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23"/>
      <c r="AO76" s="123"/>
      <c r="AP76" s="123"/>
      <c r="AQ76" s="123"/>
      <c r="AR76" s="123"/>
      <c r="AS76" s="123"/>
      <c r="AT76" s="124" t="s">
        <v>284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6">
        <v>0</v>
      </c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>
        <v>1005.14</v>
      </c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11">
        <f t="shared" si="1"/>
        <v>1005.14</v>
      </c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2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4"/>
      <c r="FK76" s="45"/>
    </row>
    <row r="77" spans="1:167" s="54" customFormat="1" ht="22.5" customHeight="1">
      <c r="A77" s="139" t="s">
        <v>283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1"/>
      <c r="AO77" s="131"/>
      <c r="AP77" s="131"/>
      <c r="AQ77" s="131"/>
      <c r="AR77" s="131"/>
      <c r="AS77" s="131"/>
      <c r="AT77" s="132" t="s">
        <v>282</v>
      </c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3">
        <f>BJ78</f>
        <v>30200</v>
      </c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>
        <f>CF78</f>
        <v>18480</v>
      </c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6">
        <f t="shared" si="1"/>
        <v>18480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7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9"/>
      <c r="FK77" s="59"/>
    </row>
    <row r="78" spans="1:167" s="54" customFormat="1" ht="57.75" customHeight="1">
      <c r="A78" s="137" t="s">
        <v>281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23"/>
      <c r="AO78" s="123"/>
      <c r="AP78" s="123"/>
      <c r="AQ78" s="123"/>
      <c r="AR78" s="123"/>
      <c r="AS78" s="123"/>
      <c r="AT78" s="124" t="s">
        <v>280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6">
        <f>BJ79</f>
        <v>30200</v>
      </c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>
        <f>CF79</f>
        <v>18480</v>
      </c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1">
        <f t="shared" si="1"/>
        <v>18480</v>
      </c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9"/>
      <c r="FI78" s="62"/>
      <c r="FJ78" s="62"/>
      <c r="FK78" s="59"/>
    </row>
    <row r="79" spans="1:167" s="54" customFormat="1" ht="80.25" customHeight="1">
      <c r="A79" s="142" t="s">
        <v>278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23"/>
      <c r="AO79" s="123"/>
      <c r="AP79" s="123"/>
      <c r="AQ79" s="123"/>
      <c r="AR79" s="123"/>
      <c r="AS79" s="123"/>
      <c r="AT79" s="124" t="s">
        <v>279</v>
      </c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6">
        <v>30200</v>
      </c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>
        <f>CF80</f>
        <v>18480</v>
      </c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1">
        <f t="shared" si="1"/>
        <v>18480</v>
      </c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9"/>
      <c r="FI79" s="62"/>
      <c r="FJ79" s="62"/>
      <c r="FK79" s="59"/>
    </row>
    <row r="80" spans="1:167" s="54" customFormat="1" ht="75" customHeight="1">
      <c r="A80" s="142" t="s">
        <v>278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23"/>
      <c r="AO80" s="123"/>
      <c r="AP80" s="123"/>
      <c r="AQ80" s="123"/>
      <c r="AR80" s="123"/>
      <c r="AS80" s="123"/>
      <c r="AT80" s="124" t="s">
        <v>277</v>
      </c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6">
        <v>0</v>
      </c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>
        <v>18480</v>
      </c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1">
        <f aca="true" t="shared" si="2" ref="EE80:EE95">CF80</f>
        <v>18480</v>
      </c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7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9"/>
      <c r="FI80" s="62"/>
      <c r="FJ80" s="62"/>
      <c r="FK80" s="59"/>
    </row>
    <row r="81" spans="1:167" s="42" customFormat="1" ht="42.75" customHeight="1" hidden="1">
      <c r="A81" s="143" t="s">
        <v>276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23"/>
      <c r="AO81" s="123"/>
      <c r="AP81" s="123"/>
      <c r="AQ81" s="123"/>
      <c r="AR81" s="123"/>
      <c r="AS81" s="123"/>
      <c r="AT81" s="132" t="s">
        <v>275</v>
      </c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3">
        <v>0</v>
      </c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>
        <f>CF82</f>
        <v>0</v>
      </c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16">
        <f t="shared" si="2"/>
        <v>0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61"/>
      <c r="FI81" s="61"/>
      <c r="FJ81" s="61"/>
      <c r="FK81" s="45"/>
    </row>
    <row r="82" spans="1:167" s="54" customFormat="1" ht="26.25" customHeight="1" hidden="1">
      <c r="A82" s="139" t="s">
        <v>274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1"/>
      <c r="AO82" s="131"/>
      <c r="AP82" s="131"/>
      <c r="AQ82" s="131"/>
      <c r="AR82" s="131"/>
      <c r="AS82" s="131"/>
      <c r="AT82" s="132" t="s">
        <v>273</v>
      </c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3">
        <v>0</v>
      </c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>
        <f>CF84</f>
        <v>0</v>
      </c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6">
        <f t="shared" si="2"/>
        <v>0</v>
      </c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9"/>
      <c r="FK82" s="59"/>
    </row>
    <row r="83" spans="1:167" s="54" customFormat="1" ht="36" customHeight="1" hidden="1">
      <c r="A83" s="138" t="s">
        <v>272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1"/>
      <c r="AO83" s="131"/>
      <c r="AP83" s="131"/>
      <c r="AQ83" s="131"/>
      <c r="AR83" s="131"/>
      <c r="AS83" s="131"/>
      <c r="AT83" s="132" t="s">
        <v>271</v>
      </c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3">
        <v>0</v>
      </c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>
        <f>CF84</f>
        <v>0</v>
      </c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6">
        <f t="shared" si="2"/>
        <v>0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62"/>
      <c r="FI83" s="62"/>
      <c r="FJ83" s="62"/>
      <c r="FK83" s="59"/>
    </row>
    <row r="84" spans="1:167" s="54" customFormat="1" ht="24.75" customHeight="1" hidden="1">
      <c r="A84" s="139" t="s">
        <v>269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1"/>
      <c r="AO84" s="131"/>
      <c r="AP84" s="131"/>
      <c r="AQ84" s="131"/>
      <c r="AR84" s="131"/>
      <c r="AS84" s="131"/>
      <c r="AT84" s="132" t="s">
        <v>270</v>
      </c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3">
        <v>0</v>
      </c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>
        <f>CF85</f>
        <v>0</v>
      </c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6">
        <f t="shared" si="2"/>
        <v>0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62"/>
      <c r="FI84" s="62"/>
      <c r="FJ84" s="62"/>
      <c r="FK84" s="59"/>
    </row>
    <row r="85" spans="1:167" s="42" customFormat="1" ht="26.25" customHeight="1" hidden="1">
      <c r="A85" s="141" t="s">
        <v>269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23"/>
      <c r="AO85" s="123"/>
      <c r="AP85" s="123"/>
      <c r="AQ85" s="123"/>
      <c r="AR85" s="123"/>
      <c r="AS85" s="123"/>
      <c r="AT85" s="124" t="s">
        <v>268</v>
      </c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6">
        <v>0</v>
      </c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>
        <v>0</v>
      </c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11">
        <f t="shared" si="2"/>
        <v>0</v>
      </c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2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  <c r="FK85" s="45"/>
    </row>
    <row r="86" spans="1:167" s="42" customFormat="1" ht="36.75" customHeight="1">
      <c r="A86" s="138" t="s">
        <v>267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1"/>
      <c r="AO86" s="131"/>
      <c r="AP86" s="131"/>
      <c r="AQ86" s="131"/>
      <c r="AR86" s="131"/>
      <c r="AS86" s="131"/>
      <c r="AT86" s="132" t="s">
        <v>266</v>
      </c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3">
        <f>BJ87</f>
        <v>456000</v>
      </c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>
        <f>CF87+CF89</f>
        <v>456360.04</v>
      </c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6">
        <f t="shared" si="2"/>
        <v>456360.04</v>
      </c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7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9"/>
      <c r="FK86" s="45"/>
    </row>
    <row r="87" spans="1:167" s="56" customFormat="1" ht="72.75" customHeight="1">
      <c r="A87" s="137" t="s">
        <v>265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23"/>
      <c r="AO87" s="123"/>
      <c r="AP87" s="123"/>
      <c r="AQ87" s="123"/>
      <c r="AR87" s="123"/>
      <c r="AS87" s="123"/>
      <c r="AT87" s="124" t="s">
        <v>264</v>
      </c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6">
        <f>BJ88</f>
        <v>456000</v>
      </c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>
        <f>CF88</f>
        <v>456360.04</v>
      </c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11">
        <f t="shared" si="2"/>
        <v>456360.04</v>
      </c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2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4"/>
      <c r="FK87" s="60"/>
    </row>
    <row r="88" spans="1:167" s="56" customFormat="1" ht="57.75" customHeight="1">
      <c r="A88" s="137" t="s">
        <v>263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23"/>
      <c r="AO88" s="123"/>
      <c r="AP88" s="123"/>
      <c r="AQ88" s="123"/>
      <c r="AR88" s="123"/>
      <c r="AS88" s="123"/>
      <c r="AT88" s="124" t="s">
        <v>262</v>
      </c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6">
        <v>456000</v>
      </c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>
        <v>456360.04</v>
      </c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11">
        <f t="shared" si="2"/>
        <v>456360.04</v>
      </c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2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4"/>
      <c r="FK88" s="60"/>
    </row>
    <row r="89" spans="1:176" s="56" customFormat="1" ht="39" customHeight="1" hidden="1">
      <c r="A89" s="197" t="s">
        <v>261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8"/>
      <c r="AL89" s="57"/>
      <c r="AM89" s="57"/>
      <c r="AN89" s="55"/>
      <c r="AO89" s="55"/>
      <c r="AP89" s="55"/>
      <c r="AQ89" s="55"/>
      <c r="AR89" s="55"/>
      <c r="AS89" s="55"/>
      <c r="AT89" s="124" t="s">
        <v>260</v>
      </c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6">
        <f>BJ90</f>
        <v>0</v>
      </c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>
        <f>CF90</f>
        <v>0</v>
      </c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11">
        <f t="shared" si="2"/>
        <v>0</v>
      </c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7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9"/>
      <c r="FK89" s="64"/>
      <c r="FL89" s="58"/>
      <c r="FM89" s="58"/>
      <c r="FN89" s="58"/>
      <c r="FO89" s="58"/>
      <c r="FP89" s="58"/>
      <c r="FQ89" s="58"/>
      <c r="FR89" s="58"/>
      <c r="FS89" s="58"/>
      <c r="FT89" s="58"/>
    </row>
    <row r="90" spans="1:176" s="56" customFormat="1" ht="40.5" customHeight="1" hidden="1">
      <c r="A90" s="199" t="s">
        <v>259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200"/>
      <c r="AL90" s="57"/>
      <c r="AM90" s="57"/>
      <c r="AN90" s="55"/>
      <c r="AO90" s="55"/>
      <c r="AP90" s="55"/>
      <c r="AQ90" s="55"/>
      <c r="AR90" s="55"/>
      <c r="AS90" s="55"/>
      <c r="AT90" s="124" t="s">
        <v>258</v>
      </c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6">
        <v>0</v>
      </c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>
        <v>0</v>
      </c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11">
        <f t="shared" si="2"/>
        <v>0</v>
      </c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7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9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67" s="42" customFormat="1" ht="26.25" customHeight="1">
      <c r="A91" s="138" t="s">
        <v>257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1"/>
      <c r="AO91" s="131"/>
      <c r="AP91" s="131"/>
      <c r="AQ91" s="131"/>
      <c r="AR91" s="131"/>
      <c r="AS91" s="131"/>
      <c r="AT91" s="132" t="s">
        <v>256</v>
      </c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3">
        <f>BJ94</f>
        <v>600</v>
      </c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>
        <f>CF94+CF92</f>
        <v>0</v>
      </c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6">
        <f t="shared" si="2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7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9"/>
      <c r="FK91" s="45"/>
    </row>
    <row r="92" spans="1:176" s="56" customFormat="1" ht="56.25" customHeight="1">
      <c r="A92" s="197" t="s">
        <v>255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8"/>
      <c r="AL92" s="57"/>
      <c r="AM92" s="57"/>
      <c r="AN92" s="55"/>
      <c r="AO92" s="55"/>
      <c r="AP92" s="55"/>
      <c r="AQ92" s="55"/>
      <c r="AR92" s="55"/>
      <c r="AS92" s="55"/>
      <c r="AT92" s="124" t="s">
        <v>254</v>
      </c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6">
        <f>BJ93</f>
        <v>0</v>
      </c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>
        <f>CF93</f>
        <v>0</v>
      </c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11">
        <f t="shared" si="2"/>
        <v>0</v>
      </c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7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9"/>
      <c r="FK92" s="64"/>
      <c r="FL92" s="58"/>
      <c r="FM92" s="58"/>
      <c r="FN92" s="58"/>
      <c r="FO92" s="58"/>
      <c r="FP92" s="58"/>
      <c r="FQ92" s="58"/>
      <c r="FR92" s="58"/>
      <c r="FS92" s="58"/>
      <c r="FT92" s="58"/>
    </row>
    <row r="93" spans="1:167" s="56" customFormat="1" ht="55.5" customHeight="1">
      <c r="A93" s="137" t="s">
        <v>253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23"/>
      <c r="AO93" s="123"/>
      <c r="AP93" s="123"/>
      <c r="AQ93" s="123"/>
      <c r="AR93" s="123"/>
      <c r="AS93" s="123"/>
      <c r="AT93" s="124" t="s">
        <v>252</v>
      </c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6">
        <v>0</v>
      </c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>
        <v>0</v>
      </c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11">
        <f t="shared" si="2"/>
        <v>0</v>
      </c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2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4"/>
      <c r="FK93" s="60"/>
    </row>
    <row r="94" spans="1:176" s="56" customFormat="1" ht="39" customHeight="1">
      <c r="A94" s="197" t="s">
        <v>251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8"/>
      <c r="AL94" s="57"/>
      <c r="AM94" s="57"/>
      <c r="AN94" s="55"/>
      <c r="AO94" s="55"/>
      <c r="AP94" s="55"/>
      <c r="AQ94" s="55"/>
      <c r="AR94" s="55"/>
      <c r="AS94" s="55"/>
      <c r="AT94" s="124" t="s">
        <v>250</v>
      </c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6">
        <f>BJ95</f>
        <v>600</v>
      </c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>
        <f>CF95</f>
        <v>0</v>
      </c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11">
        <f t="shared" si="2"/>
        <v>0</v>
      </c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9"/>
      <c r="FK94" s="64"/>
      <c r="FL94" s="58"/>
      <c r="FM94" s="58"/>
      <c r="FN94" s="58"/>
      <c r="FO94" s="58"/>
      <c r="FP94" s="58"/>
      <c r="FQ94" s="58"/>
      <c r="FR94" s="58"/>
      <c r="FS94" s="58"/>
      <c r="FT94" s="58"/>
    </row>
    <row r="95" spans="1:167" s="42" customFormat="1" ht="39.75" customHeight="1">
      <c r="A95" s="137" t="s">
        <v>249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23"/>
      <c r="AO95" s="123"/>
      <c r="AP95" s="123"/>
      <c r="AQ95" s="123"/>
      <c r="AR95" s="123"/>
      <c r="AS95" s="123"/>
      <c r="AT95" s="124" t="s">
        <v>248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6">
        <v>600</v>
      </c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>
        <v>0</v>
      </c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11">
        <f t="shared" si="2"/>
        <v>0</v>
      </c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2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4"/>
      <c r="FK95" s="45"/>
    </row>
    <row r="96" spans="1:167" s="42" customFormat="1" ht="30.75" customHeight="1" hidden="1">
      <c r="A96" s="139" t="s">
        <v>247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1"/>
      <c r="AO96" s="131"/>
      <c r="AP96" s="131"/>
      <c r="AQ96" s="131"/>
      <c r="AR96" s="131"/>
      <c r="AS96" s="131"/>
      <c r="AT96" s="132" t="s">
        <v>246</v>
      </c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3">
        <f>BJ98</f>
        <v>0</v>
      </c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>
        <f>CF98</f>
        <v>0</v>
      </c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6">
        <f>EE98</f>
        <v>0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61"/>
      <c r="FI96" s="61"/>
      <c r="FJ96" s="61"/>
      <c r="FK96" s="45"/>
    </row>
    <row r="97" spans="1:167" s="42" customFormat="1" ht="27" customHeight="1" hidden="1">
      <c r="A97" s="141" t="s">
        <v>245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31"/>
      <c r="AO97" s="131"/>
      <c r="AP97" s="131"/>
      <c r="AQ97" s="131"/>
      <c r="AR97" s="131"/>
      <c r="AS97" s="131"/>
      <c r="AT97" s="132" t="s">
        <v>244</v>
      </c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3">
        <v>0</v>
      </c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>
        <f>CF98</f>
        <v>0</v>
      </c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6">
        <f aca="true" t="shared" si="3" ref="EE97:EE120">CF97</f>
        <v>0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45"/>
    </row>
    <row r="98" spans="1:167" s="54" customFormat="1" ht="23.25" customHeight="1" hidden="1">
      <c r="A98" s="137" t="s">
        <v>243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23"/>
      <c r="AO98" s="123"/>
      <c r="AP98" s="123"/>
      <c r="AQ98" s="123"/>
      <c r="AR98" s="123"/>
      <c r="AS98" s="123"/>
      <c r="AT98" s="124" t="s">
        <v>242</v>
      </c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6">
        <v>0</v>
      </c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>
        <v>0</v>
      </c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11">
        <f t="shared" si="3"/>
        <v>0</v>
      </c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59"/>
    </row>
    <row r="99" spans="1:167" s="54" customFormat="1" ht="28.5" customHeight="1">
      <c r="A99" s="138" t="s">
        <v>241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1"/>
      <c r="AO99" s="131"/>
      <c r="AP99" s="131"/>
      <c r="AQ99" s="131"/>
      <c r="AR99" s="131"/>
      <c r="AS99" s="131"/>
      <c r="AT99" s="132" t="s">
        <v>240</v>
      </c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3">
        <f>BJ100+BJ116</f>
        <v>7396228</v>
      </c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>
        <f>CF100+CF116</f>
        <v>6591554</v>
      </c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6">
        <f t="shared" si="3"/>
        <v>6591554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7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9"/>
      <c r="FK99" s="59"/>
    </row>
    <row r="100" spans="1:256" s="54" customFormat="1" ht="36.75" customHeight="1">
      <c r="A100" s="138" t="s">
        <v>239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1"/>
      <c r="AO100" s="131"/>
      <c r="AP100" s="131"/>
      <c r="AQ100" s="131"/>
      <c r="AR100" s="131"/>
      <c r="AS100" s="131"/>
      <c r="AT100" s="132" t="s">
        <v>238</v>
      </c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3">
        <f>BJ101+BJ104+BJ109</f>
        <v>7389000</v>
      </c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>
        <f>CF101+CF104+CF109</f>
        <v>6584326</v>
      </c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6">
        <f t="shared" si="3"/>
        <v>6584326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7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54" customFormat="1" ht="42" customHeight="1">
      <c r="A101" s="138" t="s">
        <v>237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1"/>
      <c r="AO101" s="131"/>
      <c r="AP101" s="131"/>
      <c r="AQ101" s="131"/>
      <c r="AR101" s="131"/>
      <c r="AS101" s="131"/>
      <c r="AT101" s="132" t="s">
        <v>236</v>
      </c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3">
        <f>BJ103</f>
        <v>5022800</v>
      </c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>
        <f>CF103</f>
        <v>4362800</v>
      </c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6">
        <f t="shared" si="3"/>
        <v>4362800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7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42" customFormat="1" ht="26.25" customHeight="1">
      <c r="A102" s="137" t="s">
        <v>235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23"/>
      <c r="AO102" s="123"/>
      <c r="AP102" s="123"/>
      <c r="AQ102" s="123"/>
      <c r="AR102" s="123"/>
      <c r="AS102" s="123"/>
      <c r="AT102" s="124" t="s">
        <v>234</v>
      </c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6">
        <f>BJ103</f>
        <v>5022800</v>
      </c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>
        <f>CF103</f>
        <v>4362800</v>
      </c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7" t="s">
        <v>220</v>
      </c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11">
        <f t="shared" si="3"/>
        <v>4362800</v>
      </c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2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4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42" customFormat="1" ht="39" customHeight="1">
      <c r="A103" s="137" t="s">
        <v>233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23"/>
      <c r="AO103" s="123"/>
      <c r="AP103" s="123"/>
      <c r="AQ103" s="123"/>
      <c r="AR103" s="123"/>
      <c r="AS103" s="123"/>
      <c r="AT103" s="124" t="s">
        <v>232</v>
      </c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6">
        <v>5022800</v>
      </c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>
        <v>4362800</v>
      </c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11">
        <f t="shared" si="3"/>
        <v>4362800</v>
      </c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2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4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54" customFormat="1" ht="40.5" customHeight="1">
      <c r="A104" s="138" t="s">
        <v>231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1"/>
      <c r="AO104" s="131"/>
      <c r="AP104" s="131"/>
      <c r="AQ104" s="131"/>
      <c r="AR104" s="131"/>
      <c r="AS104" s="131"/>
      <c r="AT104" s="132" t="s">
        <v>230</v>
      </c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3">
        <f>BJ105+BJ107</f>
        <v>175000</v>
      </c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>
        <f>CF105+CF107</f>
        <v>148800</v>
      </c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6">
        <f t="shared" si="3"/>
        <v>148800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7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54" customFormat="1" ht="42" customHeight="1">
      <c r="A105" s="138" t="s">
        <v>228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1"/>
      <c r="AO105" s="131"/>
      <c r="AP105" s="131"/>
      <c r="AQ105" s="131"/>
      <c r="AR105" s="131"/>
      <c r="AS105" s="131"/>
      <c r="AT105" s="132" t="s">
        <v>229</v>
      </c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3">
        <f>BJ106</f>
        <v>174800</v>
      </c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>
        <f>CF106</f>
        <v>148600</v>
      </c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6">
        <f t="shared" si="3"/>
        <v>148600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7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63" customFormat="1" ht="42.75" customHeight="1">
      <c r="A106" s="137" t="s">
        <v>228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23"/>
      <c r="AO106" s="123"/>
      <c r="AP106" s="123"/>
      <c r="AQ106" s="123"/>
      <c r="AR106" s="123"/>
      <c r="AS106" s="123"/>
      <c r="AT106" s="124" t="s">
        <v>227</v>
      </c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6">
        <v>174800</v>
      </c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>
        <v>148600</v>
      </c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11">
        <f t="shared" si="3"/>
        <v>148600</v>
      </c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2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4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166" s="59" customFormat="1" ht="42" customHeight="1">
      <c r="A107" s="138" t="s">
        <v>225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1"/>
      <c r="AO107" s="131"/>
      <c r="AP107" s="131"/>
      <c r="AQ107" s="131"/>
      <c r="AR107" s="131"/>
      <c r="AS107" s="131"/>
      <c r="AT107" s="132" t="s">
        <v>226</v>
      </c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3">
        <f>BJ108</f>
        <v>200</v>
      </c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>
        <f>CF108</f>
        <v>200</v>
      </c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6">
        <f t="shared" si="3"/>
        <v>200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62"/>
      <c r="FI107" s="62"/>
      <c r="FJ107" s="62"/>
    </row>
    <row r="108" spans="1:166" s="45" customFormat="1" ht="41.25" customHeight="1">
      <c r="A108" s="137" t="s">
        <v>225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23"/>
      <c r="AO108" s="123"/>
      <c r="AP108" s="123"/>
      <c r="AQ108" s="123"/>
      <c r="AR108" s="123"/>
      <c r="AS108" s="123"/>
      <c r="AT108" s="124" t="s">
        <v>224</v>
      </c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6">
        <v>200</v>
      </c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>
        <v>200</v>
      </c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11">
        <f t="shared" si="3"/>
        <v>200</v>
      </c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61"/>
      <c r="FI108" s="61"/>
      <c r="FJ108" s="61"/>
    </row>
    <row r="109" spans="1:256" s="54" customFormat="1" ht="40.5" customHeight="1">
      <c r="A109" s="138" t="s">
        <v>426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1"/>
      <c r="AO109" s="131"/>
      <c r="AP109" s="131"/>
      <c r="AQ109" s="131"/>
      <c r="AR109" s="131"/>
      <c r="AS109" s="131"/>
      <c r="AT109" s="132" t="s">
        <v>421</v>
      </c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3">
        <f>BJ110+BJ112+BJ114</f>
        <v>2191200</v>
      </c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>
        <f>CF110+CF112+CF114</f>
        <v>2072726</v>
      </c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6">
        <f aca="true" t="shared" si="4" ref="EE109:EE115">CF109</f>
        <v>2072726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7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54" customFormat="1" ht="64.5" customHeight="1">
      <c r="A110" s="128" t="s">
        <v>433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30"/>
      <c r="AN110" s="131"/>
      <c r="AO110" s="131"/>
      <c r="AP110" s="131"/>
      <c r="AQ110" s="131"/>
      <c r="AR110" s="131"/>
      <c r="AS110" s="131"/>
      <c r="AT110" s="132" t="s">
        <v>223</v>
      </c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3">
        <f>BJ111</f>
        <v>1498000</v>
      </c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>
        <f>CF111</f>
        <v>1494526</v>
      </c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6">
        <f t="shared" si="4"/>
        <v>1494526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7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63" customFormat="1" ht="63.75" customHeight="1">
      <c r="A111" s="120" t="s">
        <v>434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2"/>
      <c r="AN111" s="123"/>
      <c r="AO111" s="123"/>
      <c r="AP111" s="123"/>
      <c r="AQ111" s="123"/>
      <c r="AR111" s="123"/>
      <c r="AS111" s="123"/>
      <c r="AT111" s="124" t="s">
        <v>221</v>
      </c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5">
        <v>1498000</v>
      </c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6">
        <v>1494526</v>
      </c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11">
        <f t="shared" si="4"/>
        <v>1494526</v>
      </c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2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4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s="54" customFormat="1" ht="73.5" customHeight="1">
      <c r="A112" s="138" t="s">
        <v>424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1"/>
      <c r="AO112" s="131"/>
      <c r="AP112" s="131"/>
      <c r="AQ112" s="131"/>
      <c r="AR112" s="131"/>
      <c r="AS112" s="131"/>
      <c r="AT112" s="132" t="s">
        <v>420</v>
      </c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3">
        <f>BJ113</f>
        <v>50000</v>
      </c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>
        <f>CF113</f>
        <v>50000</v>
      </c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6">
        <f t="shared" si="4"/>
        <v>50000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7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63" customFormat="1" ht="63.75" customHeight="1">
      <c r="A113" s="137" t="s">
        <v>425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23"/>
      <c r="AO113" s="123"/>
      <c r="AP113" s="123"/>
      <c r="AQ113" s="123"/>
      <c r="AR113" s="123"/>
      <c r="AS113" s="123"/>
      <c r="AT113" s="124" t="s">
        <v>419</v>
      </c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6">
        <v>50000</v>
      </c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>
        <v>50000</v>
      </c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11">
        <f t="shared" si="4"/>
        <v>50000</v>
      </c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2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4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54" customFormat="1" ht="42" customHeight="1">
      <c r="A114" s="138" t="s">
        <v>428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1"/>
      <c r="AO114" s="131"/>
      <c r="AP114" s="131"/>
      <c r="AQ114" s="131"/>
      <c r="AR114" s="131"/>
      <c r="AS114" s="131"/>
      <c r="AT114" s="132" t="s">
        <v>423</v>
      </c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3">
        <f>BJ115</f>
        <v>643200</v>
      </c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>
        <f>CF115</f>
        <v>528200</v>
      </c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6">
        <f t="shared" si="4"/>
        <v>528200</v>
      </c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7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63" customFormat="1" ht="42.75" customHeight="1">
      <c r="A115" s="137" t="s">
        <v>427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23"/>
      <c r="AO115" s="123"/>
      <c r="AP115" s="123"/>
      <c r="AQ115" s="123"/>
      <c r="AR115" s="123"/>
      <c r="AS115" s="123"/>
      <c r="AT115" s="124" t="s">
        <v>422</v>
      </c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5">
        <v>643200</v>
      </c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6">
        <v>528200</v>
      </c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11">
        <f t="shared" si="4"/>
        <v>528200</v>
      </c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2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4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167" s="54" customFormat="1" ht="70.5" customHeight="1">
      <c r="A116" s="194" t="s">
        <v>410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6"/>
      <c r="AN116" s="131"/>
      <c r="AO116" s="131"/>
      <c r="AP116" s="131"/>
      <c r="AQ116" s="131"/>
      <c r="AR116" s="131"/>
      <c r="AS116" s="131"/>
      <c r="AT116" s="132" t="s">
        <v>411</v>
      </c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3">
        <f>BJ117+BJ119</f>
        <v>7228</v>
      </c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>
        <f>CF117+CF119</f>
        <v>7228</v>
      </c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6">
        <f t="shared" si="3"/>
        <v>7228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7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9"/>
      <c r="FK116" s="59"/>
    </row>
    <row r="117" spans="1:167" s="54" customFormat="1" ht="55.5" customHeight="1" hidden="1">
      <c r="A117" s="138" t="s">
        <v>222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1"/>
      <c r="AO117" s="131"/>
      <c r="AP117" s="131"/>
      <c r="AQ117" s="131"/>
      <c r="AR117" s="131"/>
      <c r="AS117" s="131"/>
      <c r="AT117" s="132" t="s">
        <v>223</v>
      </c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3">
        <f>BJ118</f>
        <v>0</v>
      </c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>
        <f>CF118</f>
        <v>0</v>
      </c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6">
        <f t="shared" si="3"/>
        <v>0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7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9"/>
      <c r="FK117" s="59"/>
    </row>
    <row r="118" spans="1:167" s="42" customFormat="1" ht="57" customHeight="1" hidden="1">
      <c r="A118" s="137" t="s">
        <v>222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23"/>
      <c r="AO118" s="123"/>
      <c r="AP118" s="123"/>
      <c r="AQ118" s="123"/>
      <c r="AR118" s="123"/>
      <c r="AS118" s="123"/>
      <c r="AT118" s="124" t="s">
        <v>221</v>
      </c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6">
        <v>0</v>
      </c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>
        <v>0</v>
      </c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11">
        <f t="shared" si="3"/>
        <v>0</v>
      </c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2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4"/>
      <c r="FK118" s="45"/>
    </row>
    <row r="119" spans="1:167" s="54" customFormat="1" ht="66" customHeight="1">
      <c r="A119" s="194" t="s">
        <v>410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6"/>
      <c r="AN119" s="131"/>
      <c r="AO119" s="131"/>
      <c r="AP119" s="131"/>
      <c r="AQ119" s="131"/>
      <c r="AR119" s="131"/>
      <c r="AS119" s="131"/>
      <c r="AT119" s="132" t="s">
        <v>409</v>
      </c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3">
        <f>BJ120</f>
        <v>7228</v>
      </c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>
        <f>CF120</f>
        <v>7228</v>
      </c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6">
        <f t="shared" si="3"/>
        <v>7228</v>
      </c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7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9"/>
      <c r="FK119" s="59"/>
    </row>
    <row r="120" spans="1:167" s="56" customFormat="1" ht="81" customHeight="1">
      <c r="A120" s="137" t="s">
        <v>407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23"/>
      <c r="AO120" s="123"/>
      <c r="AP120" s="123"/>
      <c r="AQ120" s="123"/>
      <c r="AR120" s="123"/>
      <c r="AS120" s="123"/>
      <c r="AT120" s="124" t="s">
        <v>408</v>
      </c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6">
        <v>7228</v>
      </c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>
        <v>7228</v>
      </c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11">
        <f t="shared" si="3"/>
        <v>7228</v>
      </c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2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4"/>
      <c r="FK120" s="60"/>
    </row>
    <row r="121" spans="1:167" s="42" customFormat="1" ht="18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  <c r="EG121" s="192"/>
      <c r="EH121" s="192"/>
      <c r="EI121" s="192"/>
      <c r="EJ121" s="192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  <c r="FF121" s="192"/>
      <c r="FG121" s="193"/>
      <c r="FH121" s="50"/>
      <c r="FI121" s="50"/>
      <c r="FJ121" s="51" t="s">
        <v>219</v>
      </c>
      <c r="FK121" s="45"/>
    </row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3" customFormat="1" ht="20.2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2" customFormat="1" ht="18.7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</sheetData>
  <sheetProtection/>
  <mergeCells count="1005">
    <mergeCell ref="DN66:ED66"/>
    <mergeCell ref="EE66:ES66"/>
    <mergeCell ref="ET66:FJ66"/>
    <mergeCell ref="A66:AM66"/>
    <mergeCell ref="AN66:AS66"/>
    <mergeCell ref="AT66:BI66"/>
    <mergeCell ref="BJ66:CE66"/>
    <mergeCell ref="CF66:CV66"/>
    <mergeCell ref="CW66:DM66"/>
    <mergeCell ref="DN115:ED115"/>
    <mergeCell ref="EE115:ES115"/>
    <mergeCell ref="ET115:FJ115"/>
    <mergeCell ref="A115:AM115"/>
    <mergeCell ref="AN115:AS115"/>
    <mergeCell ref="AT115:BI115"/>
    <mergeCell ref="BJ115:CE115"/>
    <mergeCell ref="CF115:CV115"/>
    <mergeCell ref="CW115:DM115"/>
    <mergeCell ref="ET113:FJ113"/>
    <mergeCell ref="A114:AM114"/>
    <mergeCell ref="AN114:AS114"/>
    <mergeCell ref="AT114:BI114"/>
    <mergeCell ref="BJ114:CE114"/>
    <mergeCell ref="CF114:CV114"/>
    <mergeCell ref="CW114:DM114"/>
    <mergeCell ref="DN114:ED114"/>
    <mergeCell ref="EE114:ES114"/>
    <mergeCell ref="ET114:FJ114"/>
    <mergeCell ref="EE112:ES112"/>
    <mergeCell ref="ET112:FJ112"/>
    <mergeCell ref="A113:AM113"/>
    <mergeCell ref="AN113:AS113"/>
    <mergeCell ref="AT113:BI113"/>
    <mergeCell ref="BJ113:CE113"/>
    <mergeCell ref="CF113:CV113"/>
    <mergeCell ref="CW113:DM113"/>
    <mergeCell ref="DN113:ED113"/>
    <mergeCell ref="EE113:ES113"/>
    <mergeCell ref="DN109:ED109"/>
    <mergeCell ref="EE109:ES109"/>
    <mergeCell ref="ET109:FJ109"/>
    <mergeCell ref="A112:AM112"/>
    <mergeCell ref="AN112:AS112"/>
    <mergeCell ref="AT112:BI112"/>
    <mergeCell ref="BJ112:CE112"/>
    <mergeCell ref="CF112:CV112"/>
    <mergeCell ref="CW112:DM112"/>
    <mergeCell ref="DN112:ED112"/>
    <mergeCell ref="A109:AM109"/>
    <mergeCell ref="AN109:AS109"/>
    <mergeCell ref="AT109:BI109"/>
    <mergeCell ref="BJ109:CE109"/>
    <mergeCell ref="CF109:CV109"/>
    <mergeCell ref="CW109:DM109"/>
    <mergeCell ref="BJ104:CE104"/>
    <mergeCell ref="BJ34:CE34"/>
    <mergeCell ref="CW19:DM19"/>
    <mergeCell ref="ET120:FJ120"/>
    <mergeCell ref="EE120:ES120"/>
    <mergeCell ref="BJ119:CE119"/>
    <mergeCell ref="DN116:ED116"/>
    <mergeCell ref="DN120:ED120"/>
    <mergeCell ref="CW118:DM118"/>
    <mergeCell ref="BJ79:CE79"/>
    <mergeCell ref="AT83:BI83"/>
    <mergeCell ref="AN30:AS30"/>
    <mergeCell ref="BJ69:CE69"/>
    <mergeCell ref="BJ72:CE72"/>
    <mergeCell ref="BJ74:CE74"/>
    <mergeCell ref="BJ67:CE67"/>
    <mergeCell ref="AN67:AS67"/>
    <mergeCell ref="AT67:BI67"/>
    <mergeCell ref="AT32:BI32"/>
    <mergeCell ref="BJ68:CE68"/>
    <mergeCell ref="A55:AM55"/>
    <mergeCell ref="A60:AM60"/>
    <mergeCell ref="A49:AM49"/>
    <mergeCell ref="A54:AM54"/>
    <mergeCell ref="A59:AM59"/>
    <mergeCell ref="A65:AM65"/>
    <mergeCell ref="A64:AM64"/>
    <mergeCell ref="A47:AM47"/>
    <mergeCell ref="A53:AM53"/>
    <mergeCell ref="A48:AM48"/>
    <mergeCell ref="A52:AM52"/>
    <mergeCell ref="A51:AM51"/>
    <mergeCell ref="A34:AM34"/>
    <mergeCell ref="A50:AM50"/>
    <mergeCell ref="A39:AM39"/>
    <mergeCell ref="A40:AM40"/>
    <mergeCell ref="A42:AM42"/>
    <mergeCell ref="BJ92:CE92"/>
    <mergeCell ref="AT85:BI85"/>
    <mergeCell ref="BJ61:CE61"/>
    <mergeCell ref="AN20:AS20"/>
    <mergeCell ref="AN84:AS84"/>
    <mergeCell ref="AN73:AS73"/>
    <mergeCell ref="AN47:AS47"/>
    <mergeCell ref="AN39:AS39"/>
    <mergeCell ref="AT34:BI34"/>
    <mergeCell ref="AT33:BI33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19:AM19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23:AM23"/>
    <mergeCell ref="A116:AM116"/>
    <mergeCell ref="AN116:AS116"/>
    <mergeCell ref="A89:AK89"/>
    <mergeCell ref="AN102:AS102"/>
    <mergeCell ref="A106:AM106"/>
    <mergeCell ref="AN103:AS103"/>
    <mergeCell ref="AN105:AS105"/>
    <mergeCell ref="A101:AM101"/>
    <mergeCell ref="A96:AM96"/>
    <mergeCell ref="A95:AM95"/>
    <mergeCell ref="A17:AM17"/>
    <mergeCell ref="A58:AM58"/>
    <mergeCell ref="A75:AM75"/>
    <mergeCell ref="A63:AM63"/>
    <mergeCell ref="A62:AM62"/>
    <mergeCell ref="A57:AM57"/>
    <mergeCell ref="A27:AM27"/>
    <mergeCell ref="A33:AM33"/>
    <mergeCell ref="A30:AM30"/>
    <mergeCell ref="A22:AM22"/>
    <mergeCell ref="A88:AM88"/>
    <mergeCell ref="A84:AM84"/>
    <mergeCell ref="A87:AM87"/>
    <mergeCell ref="A103:AM103"/>
    <mergeCell ref="A104:AM104"/>
    <mergeCell ref="A93:AM93"/>
    <mergeCell ref="A92:AK92"/>
    <mergeCell ref="A102:AM102"/>
    <mergeCell ref="A98:AM98"/>
    <mergeCell ref="A100:AM100"/>
    <mergeCell ref="BJ116:CE116"/>
    <mergeCell ref="AN108:AS108"/>
    <mergeCell ref="AT118:BI118"/>
    <mergeCell ref="A61:AM61"/>
    <mergeCell ref="A67:AM67"/>
    <mergeCell ref="AN65:AS65"/>
    <mergeCell ref="AN64:AS64"/>
    <mergeCell ref="AN63:AS63"/>
    <mergeCell ref="A91:AM91"/>
    <mergeCell ref="A90:AK90"/>
    <mergeCell ref="AN120:AS120"/>
    <mergeCell ref="A94:AK94"/>
    <mergeCell ref="A86:AM86"/>
    <mergeCell ref="A85:AM85"/>
    <mergeCell ref="DN70:ED70"/>
    <mergeCell ref="AN118:AS118"/>
    <mergeCell ref="BJ86:CE86"/>
    <mergeCell ref="BJ87:CE87"/>
    <mergeCell ref="AN87:AS87"/>
    <mergeCell ref="AT116:BI116"/>
    <mergeCell ref="ET95:FJ95"/>
    <mergeCell ref="EE96:ES96"/>
    <mergeCell ref="EE97:ES97"/>
    <mergeCell ref="DN96:ED96"/>
    <mergeCell ref="EE98:ES98"/>
    <mergeCell ref="DN94:ED94"/>
    <mergeCell ref="DN95:ED95"/>
    <mergeCell ref="EE95:ES95"/>
    <mergeCell ref="EE94:ES94"/>
    <mergeCell ref="ET94:FJ94"/>
    <mergeCell ref="CF118:CV118"/>
    <mergeCell ref="BJ120:CE120"/>
    <mergeCell ref="BJ118:CE118"/>
    <mergeCell ref="CF119:CV119"/>
    <mergeCell ref="ET119:FJ119"/>
    <mergeCell ref="ET118:FJ118"/>
    <mergeCell ref="EE118:ES118"/>
    <mergeCell ref="CW120:DM120"/>
    <mergeCell ref="DN118:ED118"/>
    <mergeCell ref="ET79:FH79"/>
    <mergeCell ref="EE77:ES77"/>
    <mergeCell ref="EE78:ES78"/>
    <mergeCell ref="EE79:ES79"/>
    <mergeCell ref="ET77:FJ77"/>
    <mergeCell ref="A121:FG121"/>
    <mergeCell ref="CW119:DM119"/>
    <mergeCell ref="CF120:CV120"/>
    <mergeCell ref="A118:AM118"/>
    <mergeCell ref="A119:AM119"/>
    <mergeCell ref="ET27:FJ27"/>
    <mergeCell ref="EE27:ES27"/>
    <mergeCell ref="ET29:FJ29"/>
    <mergeCell ref="ET30:FJ30"/>
    <mergeCell ref="ET32:FJ32"/>
    <mergeCell ref="ET33:FJ33"/>
    <mergeCell ref="EE32:ES32"/>
    <mergeCell ref="EE29:ES29"/>
    <mergeCell ref="EE28:ES28"/>
    <mergeCell ref="ET28:FJ28"/>
    <mergeCell ref="EE30:ES30"/>
    <mergeCell ref="ET76:FJ76"/>
    <mergeCell ref="ET78:FH78"/>
    <mergeCell ref="EE76:ES76"/>
    <mergeCell ref="EE70:ES70"/>
    <mergeCell ref="EE65:ES65"/>
    <mergeCell ref="ET36:FH36"/>
    <mergeCell ref="ET31:FJ31"/>
    <mergeCell ref="EE36:ES36"/>
    <mergeCell ref="ET38:FJ38"/>
    <mergeCell ref="EE31:ES31"/>
    <mergeCell ref="ET49:FJ49"/>
    <mergeCell ref="ET41:FG41"/>
    <mergeCell ref="EE41:ES41"/>
    <mergeCell ref="EE42:ES42"/>
    <mergeCell ref="EE44:ES44"/>
    <mergeCell ref="EE37:ES37"/>
    <mergeCell ref="ET34:FJ34"/>
    <mergeCell ref="ET37:FJ37"/>
    <mergeCell ref="ET39:FG39"/>
    <mergeCell ref="ET26:FJ26"/>
    <mergeCell ref="EE22:ES22"/>
    <mergeCell ref="EE25:ES25"/>
    <mergeCell ref="EE24:ES24"/>
    <mergeCell ref="EE26:ES26"/>
    <mergeCell ref="ET24:FJ24"/>
    <mergeCell ref="ET25:FJ25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ET8:FJ8"/>
    <mergeCell ref="ET12:FJ12"/>
    <mergeCell ref="EE12:ES12"/>
    <mergeCell ref="ET15:FJ15"/>
    <mergeCell ref="EE15:ES15"/>
    <mergeCell ref="CF10:ES10"/>
    <mergeCell ref="CF14:CV14"/>
    <mergeCell ref="CW12:DM12"/>
    <mergeCell ref="CF12:CV12"/>
    <mergeCell ref="EE13:ES13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0:AS11"/>
    <mergeCell ref="BJ12:CE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U4:DZ4"/>
    <mergeCell ref="DN12:ED12"/>
    <mergeCell ref="CW11:DM11"/>
    <mergeCell ref="CF11:CV11"/>
    <mergeCell ref="DN11:ED11"/>
    <mergeCell ref="AN12:AS12"/>
    <mergeCell ref="AT12:BI12"/>
    <mergeCell ref="CF17:CV17"/>
    <mergeCell ref="CF18:CV18"/>
    <mergeCell ref="CF21:CV21"/>
    <mergeCell ref="A1:EQ1"/>
    <mergeCell ref="A2:EQ2"/>
    <mergeCell ref="BI4:CD4"/>
    <mergeCell ref="BE5:EB5"/>
    <mergeCell ref="CE4:CI4"/>
    <mergeCell ref="CJ4:CK4"/>
    <mergeCell ref="AK3:DI3"/>
    <mergeCell ref="DN13:ED13"/>
    <mergeCell ref="CW15:DM15"/>
    <mergeCell ref="CF16:CV16"/>
    <mergeCell ref="BJ14:CE14"/>
    <mergeCell ref="CW17:DM17"/>
    <mergeCell ref="CF25:CV25"/>
    <mergeCell ref="CF22:CV22"/>
    <mergeCell ref="CF24:CV24"/>
    <mergeCell ref="CW22:DM22"/>
    <mergeCell ref="CW18:DM18"/>
    <mergeCell ref="AT31:BI31"/>
    <mergeCell ref="AT30:BI30"/>
    <mergeCell ref="AT24:BI24"/>
    <mergeCell ref="AT25:BI25"/>
    <mergeCell ref="AT22:BI22"/>
    <mergeCell ref="ET13:FJ13"/>
    <mergeCell ref="ET14:FJ14"/>
    <mergeCell ref="EE14:ES14"/>
    <mergeCell ref="CW16:DM16"/>
    <mergeCell ref="CF15:CV15"/>
    <mergeCell ref="AT16:BI16"/>
    <mergeCell ref="AT17:BI17"/>
    <mergeCell ref="AT18:BI18"/>
    <mergeCell ref="AT27:BI27"/>
    <mergeCell ref="AT26:BI26"/>
    <mergeCell ref="BJ26:CE26"/>
    <mergeCell ref="AT23:BI23"/>
    <mergeCell ref="AT20:BI20"/>
    <mergeCell ref="BJ20:CE20"/>
    <mergeCell ref="AT15:BI15"/>
    <mergeCell ref="AT29:BI29"/>
    <mergeCell ref="BJ16:CE16"/>
    <mergeCell ref="BJ15:CE15"/>
    <mergeCell ref="BJ17:CE17"/>
    <mergeCell ref="AT19:BI19"/>
    <mergeCell ref="BJ18:CE18"/>
    <mergeCell ref="BJ24:CE24"/>
    <mergeCell ref="AT28:BI28"/>
    <mergeCell ref="BJ19:CE19"/>
    <mergeCell ref="CF38:CV38"/>
    <mergeCell ref="CF28:CV28"/>
    <mergeCell ref="BJ35:CE35"/>
    <mergeCell ref="CF32:CV32"/>
    <mergeCell ref="BJ36:CE36"/>
    <mergeCell ref="CF20:CV20"/>
    <mergeCell ref="BJ21:CE21"/>
    <mergeCell ref="BJ27:CE27"/>
    <mergeCell ref="BJ23:CE23"/>
    <mergeCell ref="CF27:CV27"/>
    <mergeCell ref="CF26:CV26"/>
    <mergeCell ref="CF19:CV19"/>
    <mergeCell ref="CF34:CV34"/>
    <mergeCell ref="CF35:CV35"/>
    <mergeCell ref="CW32:DM32"/>
    <mergeCell ref="CF33:CV33"/>
    <mergeCell ref="DN24:ED24"/>
    <mergeCell ref="CW27:DM27"/>
    <mergeCell ref="CW24:DM24"/>
    <mergeCell ref="CW25:DM25"/>
    <mergeCell ref="DN27:ED27"/>
    <mergeCell ref="DN31:ED31"/>
    <mergeCell ref="CW28:DM28"/>
    <mergeCell ref="CW26:DM26"/>
    <mergeCell ref="DN25:ED25"/>
    <mergeCell ref="DN26:ED26"/>
    <mergeCell ref="DN28:ED28"/>
    <mergeCell ref="DN29:ED29"/>
    <mergeCell ref="DN33:ED33"/>
    <mergeCell ref="DN32:ED32"/>
    <mergeCell ref="CW31:DM31"/>
    <mergeCell ref="DN30:ED30"/>
    <mergeCell ref="CW29:DM29"/>
    <mergeCell ref="CW30:DM30"/>
    <mergeCell ref="ET73:FG73"/>
    <mergeCell ref="EE71:ES71"/>
    <mergeCell ref="ET67:FJ67"/>
    <mergeCell ref="EE69:ES69"/>
    <mergeCell ref="EE43:ES43"/>
    <mergeCell ref="EE62:ES62"/>
    <mergeCell ref="ET62:FJ62"/>
    <mergeCell ref="ET65:FJ65"/>
    <mergeCell ref="EE63:ES63"/>
    <mergeCell ref="ET70:FJ70"/>
    <mergeCell ref="ET44:FJ44"/>
    <mergeCell ref="ET43:FG43"/>
    <mergeCell ref="ET48:FJ48"/>
    <mergeCell ref="ET47:FJ47"/>
    <mergeCell ref="ET58:FG58"/>
    <mergeCell ref="EE46:ES46"/>
    <mergeCell ref="ET56:FG56"/>
    <mergeCell ref="ET45:FJ45"/>
    <mergeCell ref="EE48:ES48"/>
    <mergeCell ref="ET54:FJ54"/>
    <mergeCell ref="EE61:ES61"/>
    <mergeCell ref="CW33:DM33"/>
    <mergeCell ref="DN49:ED49"/>
    <mergeCell ref="DN37:ED37"/>
    <mergeCell ref="EE38:ES38"/>
    <mergeCell ref="EE33:ES33"/>
    <mergeCell ref="DN39:ED39"/>
    <mergeCell ref="DN55:ED55"/>
    <mergeCell ref="EE39:ES39"/>
    <mergeCell ref="CW41:DM41"/>
    <mergeCell ref="CF36:CV36"/>
    <mergeCell ref="CF37:CV37"/>
    <mergeCell ref="ET46:FJ46"/>
    <mergeCell ref="EE49:ES49"/>
    <mergeCell ref="CF42:CV42"/>
    <mergeCell ref="CW43:DM43"/>
    <mergeCell ref="DN41:ED41"/>
    <mergeCell ref="DN42:ED42"/>
    <mergeCell ref="CF43:CV43"/>
    <mergeCell ref="CW45:DM45"/>
    <mergeCell ref="CW42:DM42"/>
    <mergeCell ref="DN40:ED40"/>
    <mergeCell ref="CW39:DM39"/>
    <mergeCell ref="CW49:DM49"/>
    <mergeCell ref="CW44:DM44"/>
    <mergeCell ref="CW40:DM40"/>
    <mergeCell ref="CW46:DM46"/>
    <mergeCell ref="DN43:ED43"/>
    <mergeCell ref="DN45:ED45"/>
    <mergeCell ref="DN48:ED48"/>
    <mergeCell ref="CW51:DM51"/>
    <mergeCell ref="CW53:DM53"/>
    <mergeCell ref="CW50:DM50"/>
    <mergeCell ref="CW59:DM59"/>
    <mergeCell ref="CF56:CV56"/>
    <mergeCell ref="CF60:CV60"/>
    <mergeCell ref="CW54:DM54"/>
    <mergeCell ref="CW55:DM55"/>
    <mergeCell ref="CW56:DM56"/>
    <mergeCell ref="CF58:CV58"/>
    <mergeCell ref="CF57:CV57"/>
    <mergeCell ref="DN59:ED59"/>
    <mergeCell ref="ET51:FJ51"/>
    <mergeCell ref="ET55:FJ55"/>
    <mergeCell ref="DN52:ED52"/>
    <mergeCell ref="EE52:ES52"/>
    <mergeCell ref="EE53:ES53"/>
    <mergeCell ref="ET57:FG57"/>
    <mergeCell ref="CW52:DM52"/>
    <mergeCell ref="CF59:CV59"/>
    <mergeCell ref="ET75:FJ75"/>
    <mergeCell ref="ET69:FJ69"/>
    <mergeCell ref="ET72:FJ72"/>
    <mergeCell ref="ET63:FJ63"/>
    <mergeCell ref="EE56:ES56"/>
    <mergeCell ref="ET74:FJ74"/>
    <mergeCell ref="EE74:ES74"/>
    <mergeCell ref="ET64:FJ64"/>
    <mergeCell ref="EE73:ES73"/>
    <mergeCell ref="EE75:ES75"/>
    <mergeCell ref="EE105:ES105"/>
    <mergeCell ref="EE55:ES55"/>
    <mergeCell ref="DN53:ED53"/>
    <mergeCell ref="EE54:ES54"/>
    <mergeCell ref="DN58:ED58"/>
    <mergeCell ref="DN100:ED100"/>
    <mergeCell ref="EE67:ES67"/>
    <mergeCell ref="EE64:ES64"/>
    <mergeCell ref="EE68:ES68"/>
    <mergeCell ref="EE72:ES72"/>
    <mergeCell ref="ET101:FJ101"/>
    <mergeCell ref="DN104:ED104"/>
    <mergeCell ref="ET104:FJ104"/>
    <mergeCell ref="DN102:ED102"/>
    <mergeCell ref="ET59:FG59"/>
    <mergeCell ref="ET68:FG68"/>
    <mergeCell ref="ET60:FG60"/>
    <mergeCell ref="ET61:FG61"/>
    <mergeCell ref="ET103:FJ103"/>
    <mergeCell ref="ET71:FJ71"/>
    <mergeCell ref="ET96:FG96"/>
    <mergeCell ref="ET98:FJ98"/>
    <mergeCell ref="ET97:FJ97"/>
    <mergeCell ref="DN97:ED97"/>
    <mergeCell ref="ET100:FJ100"/>
    <mergeCell ref="CW98:DM98"/>
    <mergeCell ref="DN98:ED98"/>
    <mergeCell ref="EE99:ES99"/>
    <mergeCell ref="CW99:DM99"/>
    <mergeCell ref="ET99:FJ99"/>
    <mergeCell ref="ET90:FJ90"/>
    <mergeCell ref="DN90:ED90"/>
    <mergeCell ref="DN93:ED93"/>
    <mergeCell ref="EE93:ES93"/>
    <mergeCell ref="ET91:FJ91"/>
    <mergeCell ref="ET93:FJ93"/>
    <mergeCell ref="EE91:ES91"/>
    <mergeCell ref="ET92:FJ92"/>
    <mergeCell ref="EE88:ES88"/>
    <mergeCell ref="EE86:ES86"/>
    <mergeCell ref="DN89:ED89"/>
    <mergeCell ref="DN92:ED92"/>
    <mergeCell ref="DN91:ED91"/>
    <mergeCell ref="DN88:ED88"/>
    <mergeCell ref="EE92:ES92"/>
    <mergeCell ref="DN86:ED86"/>
    <mergeCell ref="DN87:ED87"/>
    <mergeCell ref="EE87:ES87"/>
    <mergeCell ref="ET81:FG81"/>
    <mergeCell ref="ET80:FH80"/>
    <mergeCell ref="EE83:ES83"/>
    <mergeCell ref="ET83:FG83"/>
    <mergeCell ref="EE82:ES82"/>
    <mergeCell ref="EE81:ES81"/>
    <mergeCell ref="ET82:FJ82"/>
    <mergeCell ref="EE80:ES80"/>
    <mergeCell ref="ET84:FG84"/>
    <mergeCell ref="ET88:FJ88"/>
    <mergeCell ref="EE90:ES90"/>
    <mergeCell ref="EE84:ES84"/>
    <mergeCell ref="ET85:FJ85"/>
    <mergeCell ref="EE85:ES85"/>
    <mergeCell ref="ET87:FJ87"/>
    <mergeCell ref="ET86:FJ86"/>
    <mergeCell ref="EE89:ES89"/>
    <mergeCell ref="ET89:FJ89"/>
    <mergeCell ref="DN99:ED99"/>
    <mergeCell ref="DN101:ED101"/>
    <mergeCell ref="ET116:FJ116"/>
    <mergeCell ref="ET107:FG107"/>
    <mergeCell ref="DN105:ED105"/>
    <mergeCell ref="EE100:ES100"/>
    <mergeCell ref="ET106:FJ106"/>
    <mergeCell ref="EE104:ES104"/>
    <mergeCell ref="EE103:ES103"/>
    <mergeCell ref="EE101:ES101"/>
    <mergeCell ref="ET117:FJ117"/>
    <mergeCell ref="CW117:DM117"/>
    <mergeCell ref="EE117:ES117"/>
    <mergeCell ref="CW108:DM108"/>
    <mergeCell ref="ET102:FJ102"/>
    <mergeCell ref="DN103:ED103"/>
    <mergeCell ref="EE102:ES102"/>
    <mergeCell ref="ET108:FG108"/>
    <mergeCell ref="EE107:ES107"/>
    <mergeCell ref="ET105:FJ105"/>
    <mergeCell ref="CW107:DM107"/>
    <mergeCell ref="CW106:DM106"/>
    <mergeCell ref="EE119:ES119"/>
    <mergeCell ref="DN108:ED108"/>
    <mergeCell ref="CW116:DM116"/>
    <mergeCell ref="EE106:ES106"/>
    <mergeCell ref="EE116:ES116"/>
    <mergeCell ref="EE108:ES108"/>
    <mergeCell ref="DN119:ED119"/>
    <mergeCell ref="DN107:ED107"/>
    <mergeCell ref="BJ101:CE101"/>
    <mergeCell ref="CF117:CV117"/>
    <mergeCell ref="BJ96:CE96"/>
    <mergeCell ref="DN106:ED106"/>
    <mergeCell ref="BJ102:CE102"/>
    <mergeCell ref="CF101:CV101"/>
    <mergeCell ref="BJ106:CE106"/>
    <mergeCell ref="CW104:DM104"/>
    <mergeCell ref="BJ97:CE97"/>
    <mergeCell ref="CF116:CV116"/>
    <mergeCell ref="AT101:BI101"/>
    <mergeCell ref="BJ100:CE100"/>
    <mergeCell ref="CF108:CV108"/>
    <mergeCell ref="AT106:BI106"/>
    <mergeCell ref="CF105:CV105"/>
    <mergeCell ref="CF102:CV102"/>
    <mergeCell ref="CF103:CV103"/>
    <mergeCell ref="CF107:CV107"/>
    <mergeCell ref="BJ103:CE103"/>
    <mergeCell ref="BJ107:CE107"/>
    <mergeCell ref="CF90:CV90"/>
    <mergeCell ref="CF96:CV96"/>
    <mergeCell ref="AT97:BI97"/>
    <mergeCell ref="BJ99:CE99"/>
    <mergeCell ref="BJ98:CE98"/>
    <mergeCell ref="CF97:CV97"/>
    <mergeCell ref="CF99:CV99"/>
    <mergeCell ref="AT91:BI91"/>
    <mergeCell ref="BJ95:CE95"/>
    <mergeCell ref="BJ93:CE93"/>
    <mergeCell ref="A72:AM72"/>
    <mergeCell ref="AN71:AS71"/>
    <mergeCell ref="AN70:AS70"/>
    <mergeCell ref="A71:AM71"/>
    <mergeCell ref="AN79:AS79"/>
    <mergeCell ref="AN76:AS76"/>
    <mergeCell ref="AN77:AS77"/>
    <mergeCell ref="AN74:AS74"/>
    <mergeCell ref="A69:AM69"/>
    <mergeCell ref="A70:AM70"/>
    <mergeCell ref="A68:AM68"/>
    <mergeCell ref="AN69:AS69"/>
    <mergeCell ref="AN68:AS68"/>
    <mergeCell ref="AT70:BI70"/>
    <mergeCell ref="A83:AM83"/>
    <mergeCell ref="A77:AM77"/>
    <mergeCell ref="A73:AM73"/>
    <mergeCell ref="A79:AM79"/>
    <mergeCell ref="A78:AM78"/>
    <mergeCell ref="A74:AM74"/>
    <mergeCell ref="A82:AM82"/>
    <mergeCell ref="A76:AM76"/>
    <mergeCell ref="A80:AM80"/>
    <mergeCell ref="A81:AM81"/>
    <mergeCell ref="A107:AM107"/>
    <mergeCell ref="AT107:BI107"/>
    <mergeCell ref="AN107:AS107"/>
    <mergeCell ref="A105:AM105"/>
    <mergeCell ref="AN106:AS106"/>
    <mergeCell ref="AT120:BI120"/>
    <mergeCell ref="AT119:BI119"/>
    <mergeCell ref="A117:AM117"/>
    <mergeCell ref="A108:AM108"/>
    <mergeCell ref="A120:AM120"/>
    <mergeCell ref="AN101:AS101"/>
    <mergeCell ref="AN100:AS100"/>
    <mergeCell ref="AT103:BI103"/>
    <mergeCell ref="AN119:AS119"/>
    <mergeCell ref="AN117:AS117"/>
    <mergeCell ref="AT104:BI104"/>
    <mergeCell ref="AN104:AS104"/>
    <mergeCell ref="AT105:BI105"/>
    <mergeCell ref="AT108:BI108"/>
    <mergeCell ref="AT100:BI100"/>
    <mergeCell ref="A97:AM97"/>
    <mergeCell ref="A99:AM99"/>
    <mergeCell ref="AN99:AS99"/>
    <mergeCell ref="AN98:AS98"/>
    <mergeCell ref="AN97:AS97"/>
    <mergeCell ref="AT92:BI92"/>
    <mergeCell ref="AT94:BI94"/>
    <mergeCell ref="AN96:AS96"/>
    <mergeCell ref="AT99:BI99"/>
    <mergeCell ref="AT98:BI98"/>
    <mergeCell ref="AN95:AS95"/>
    <mergeCell ref="AT93:BI93"/>
    <mergeCell ref="AT90:BI90"/>
    <mergeCell ref="AN82:AS82"/>
    <mergeCell ref="AN83:AS83"/>
    <mergeCell ref="AN93:AS93"/>
    <mergeCell ref="AN85:AS85"/>
    <mergeCell ref="AN91:AS91"/>
    <mergeCell ref="AT95:BI95"/>
    <mergeCell ref="AN86:AS86"/>
    <mergeCell ref="AT89:BI89"/>
    <mergeCell ref="BJ81:CE81"/>
    <mergeCell ref="AT80:BI80"/>
    <mergeCell ref="AT88:BI88"/>
    <mergeCell ref="AT84:BI84"/>
    <mergeCell ref="AN80:AS80"/>
    <mergeCell ref="AT82:BI82"/>
    <mergeCell ref="AT87:BI87"/>
    <mergeCell ref="AT81:BI81"/>
    <mergeCell ref="AN81:AS81"/>
    <mergeCell ref="CF69:CV69"/>
    <mergeCell ref="BJ65:CE65"/>
    <mergeCell ref="BJ82:CE82"/>
    <mergeCell ref="BJ83:CE83"/>
    <mergeCell ref="CF84:CV84"/>
    <mergeCell ref="AN88:AS88"/>
    <mergeCell ref="AN78:AS78"/>
    <mergeCell ref="CF87:CV87"/>
    <mergeCell ref="CF85:CV85"/>
    <mergeCell ref="CF80:CV80"/>
    <mergeCell ref="AT79:BI79"/>
    <mergeCell ref="AN51:AS51"/>
    <mergeCell ref="AT73:BI73"/>
    <mergeCell ref="AT74:BI74"/>
    <mergeCell ref="AT76:BI76"/>
    <mergeCell ref="AN75:AS75"/>
    <mergeCell ref="AN72:AS72"/>
    <mergeCell ref="AT51:BI51"/>
    <mergeCell ref="AT63:BI63"/>
    <mergeCell ref="AN54:AS54"/>
    <mergeCell ref="AT54:BI54"/>
    <mergeCell ref="AT53:BI53"/>
    <mergeCell ref="AN53:AS53"/>
    <mergeCell ref="AT52:BI52"/>
    <mergeCell ref="AN58:AS58"/>
    <mergeCell ref="AT62:BI62"/>
    <mergeCell ref="AN62:AS62"/>
    <mergeCell ref="AN57:AS57"/>
    <mergeCell ref="AN55:AS55"/>
    <mergeCell ref="AT56:BI56"/>
    <mergeCell ref="BJ54:CE54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BJ43:CE43"/>
    <mergeCell ref="AT44:BI44"/>
    <mergeCell ref="AT42:BI42"/>
    <mergeCell ref="BJ44:CE44"/>
    <mergeCell ref="BJ41:CE41"/>
    <mergeCell ref="BJ42:CE42"/>
    <mergeCell ref="AT43:BI43"/>
    <mergeCell ref="AT35:BI35"/>
    <mergeCell ref="BJ32:CE32"/>
    <mergeCell ref="BJ33:CE33"/>
    <mergeCell ref="A25:AM25"/>
    <mergeCell ref="AN26:AS26"/>
    <mergeCell ref="A26:AM26"/>
    <mergeCell ref="BJ30:CE30"/>
    <mergeCell ref="BJ31:CE31"/>
    <mergeCell ref="BJ28:CE28"/>
    <mergeCell ref="BJ25:CE25"/>
    <mergeCell ref="AN23:AS23"/>
    <mergeCell ref="AN25:AS25"/>
    <mergeCell ref="AN27:AS27"/>
    <mergeCell ref="A32:AM32"/>
    <mergeCell ref="AN32:AS32"/>
    <mergeCell ref="A28:AM28"/>
    <mergeCell ref="A29:AM29"/>
    <mergeCell ref="AN34:AS34"/>
    <mergeCell ref="A31:AM31"/>
    <mergeCell ref="AN31:AS31"/>
    <mergeCell ref="AN35:AS35"/>
    <mergeCell ref="A37:AM37"/>
    <mergeCell ref="AN36:AS36"/>
    <mergeCell ref="A36:AM36"/>
    <mergeCell ref="A35:AM35"/>
    <mergeCell ref="A38:AM38"/>
    <mergeCell ref="AN37:AS37"/>
    <mergeCell ref="AN46:AS46"/>
    <mergeCell ref="A43:AM43"/>
    <mergeCell ref="AN43:AS43"/>
    <mergeCell ref="A46:AM46"/>
    <mergeCell ref="AN38:AS38"/>
    <mergeCell ref="CF49:CV49"/>
    <mergeCell ref="AT38:BI38"/>
    <mergeCell ref="AN44:AS44"/>
    <mergeCell ref="A44:AM44"/>
    <mergeCell ref="AN45:AS45"/>
    <mergeCell ref="A45:AM45"/>
    <mergeCell ref="AN42:AS42"/>
    <mergeCell ref="A41:AM41"/>
    <mergeCell ref="AN41:AS41"/>
    <mergeCell ref="AN40:AS40"/>
    <mergeCell ref="AN48:AS48"/>
    <mergeCell ref="AT48:BI48"/>
    <mergeCell ref="AN49:AS49"/>
    <mergeCell ref="BJ49:CE49"/>
    <mergeCell ref="BJ51:CE51"/>
    <mergeCell ref="BJ48:CE48"/>
    <mergeCell ref="AT55:BI55"/>
    <mergeCell ref="AN52:AS52"/>
    <mergeCell ref="AN50:AS50"/>
    <mergeCell ref="BJ53:CE53"/>
    <mergeCell ref="CF51:CV51"/>
    <mergeCell ref="CF52:CV52"/>
    <mergeCell ref="CF53:CV53"/>
    <mergeCell ref="BJ50:CE50"/>
    <mergeCell ref="CF54:CV54"/>
    <mergeCell ref="CF50:CV50"/>
    <mergeCell ref="BJ117:CE117"/>
    <mergeCell ref="BJ46:CE46"/>
    <mergeCell ref="CF48:CV48"/>
    <mergeCell ref="BJ52:CE52"/>
    <mergeCell ref="BJ73:CE73"/>
    <mergeCell ref="BJ70:CE70"/>
    <mergeCell ref="CF72:CV72"/>
    <mergeCell ref="BJ55:CE55"/>
    <mergeCell ref="BJ56:CE56"/>
    <mergeCell ref="CF55:CV55"/>
    <mergeCell ref="AT117:BI117"/>
    <mergeCell ref="AT102:BI102"/>
    <mergeCell ref="CW100:DM100"/>
    <mergeCell ref="CW101:DM101"/>
    <mergeCell ref="CW102:DM102"/>
    <mergeCell ref="BJ108:CE108"/>
    <mergeCell ref="CF106:CV106"/>
    <mergeCell ref="CW105:DM105"/>
    <mergeCell ref="BJ105:CE105"/>
    <mergeCell ref="CF104:CV104"/>
    <mergeCell ref="BJ76:CE76"/>
    <mergeCell ref="CW94:DM94"/>
    <mergeCell ref="CW93:DM93"/>
    <mergeCell ref="BJ71:CE71"/>
    <mergeCell ref="BJ78:CE78"/>
    <mergeCell ref="BJ84:CE84"/>
    <mergeCell ref="CW74:DM74"/>
    <mergeCell ref="CW77:DM77"/>
    <mergeCell ref="CF77:CV77"/>
    <mergeCell ref="BJ77:CE77"/>
    <mergeCell ref="AT72:BI72"/>
    <mergeCell ref="AT75:BI75"/>
    <mergeCell ref="CF78:CV78"/>
    <mergeCell ref="CF95:CV95"/>
    <mergeCell ref="CF94:CV94"/>
    <mergeCell ref="CF92:CV92"/>
    <mergeCell ref="CF79:CV79"/>
    <mergeCell ref="BJ85:CE85"/>
    <mergeCell ref="CF81:CV81"/>
    <mergeCell ref="CF76:CV76"/>
    <mergeCell ref="AT96:BI96"/>
    <mergeCell ref="BJ94:CE94"/>
    <mergeCell ref="AT71:BI71"/>
    <mergeCell ref="AT78:BI78"/>
    <mergeCell ref="CF86:CV86"/>
    <mergeCell ref="AT86:BI86"/>
    <mergeCell ref="BJ80:CE80"/>
    <mergeCell ref="CF74:CV74"/>
    <mergeCell ref="BJ75:CE75"/>
    <mergeCell ref="AT77:BI77"/>
    <mergeCell ref="DN117:ED117"/>
    <mergeCell ref="CW103:DM103"/>
    <mergeCell ref="CF98:CV98"/>
    <mergeCell ref="CF100:CV100"/>
    <mergeCell ref="CW95:DM95"/>
    <mergeCell ref="CW64:DM64"/>
    <mergeCell ref="CW97:DM97"/>
    <mergeCell ref="CW96:DM96"/>
    <mergeCell ref="CW92:DM92"/>
    <mergeCell ref="CF93:CV93"/>
    <mergeCell ref="AT65:BI65"/>
    <mergeCell ref="CW68:DM68"/>
    <mergeCell ref="AT68:BI68"/>
    <mergeCell ref="CF67:CV67"/>
    <mergeCell ref="CF65:CV65"/>
    <mergeCell ref="BJ63:CE63"/>
    <mergeCell ref="CF63:CV63"/>
    <mergeCell ref="CF64:CV64"/>
    <mergeCell ref="CF68:CV68"/>
    <mergeCell ref="BJ64:CE64"/>
    <mergeCell ref="DN60:ED60"/>
    <mergeCell ref="BJ60:CE60"/>
    <mergeCell ref="CW60:DM60"/>
    <mergeCell ref="BJ62:CE62"/>
    <mergeCell ref="AT60:BI60"/>
    <mergeCell ref="AT61:BI61"/>
    <mergeCell ref="CF62:CV62"/>
    <mergeCell ref="CF61:CV61"/>
    <mergeCell ref="CW61:DM61"/>
    <mergeCell ref="CW72:DM72"/>
    <mergeCell ref="CW76:DM76"/>
    <mergeCell ref="CW71:DM71"/>
    <mergeCell ref="CF71:CV71"/>
    <mergeCell ref="DN76:ED76"/>
    <mergeCell ref="DN75:ED75"/>
    <mergeCell ref="CF73:CV73"/>
    <mergeCell ref="DN73:ED73"/>
    <mergeCell ref="DN71:ED71"/>
    <mergeCell ref="CW80:DM80"/>
    <mergeCell ref="CW84:DM84"/>
    <mergeCell ref="CW81:DM81"/>
    <mergeCell ref="CW85:DM85"/>
    <mergeCell ref="CW79:DM79"/>
    <mergeCell ref="CW78:DM78"/>
    <mergeCell ref="CF89:CV89"/>
    <mergeCell ref="CF82:CV82"/>
    <mergeCell ref="CW87:DM87"/>
    <mergeCell ref="CW88:DM88"/>
    <mergeCell ref="CW82:DM82"/>
    <mergeCell ref="CF88:CV88"/>
    <mergeCell ref="CF83:CV83"/>
    <mergeCell ref="BJ91:CE91"/>
    <mergeCell ref="CF91:CV91"/>
    <mergeCell ref="BJ89:CE89"/>
    <mergeCell ref="CW91:DM91"/>
    <mergeCell ref="CW83:DM83"/>
    <mergeCell ref="CW86:DM86"/>
    <mergeCell ref="BJ88:CE88"/>
    <mergeCell ref="BJ90:CE90"/>
    <mergeCell ref="CW89:DM89"/>
    <mergeCell ref="CW90:DM90"/>
    <mergeCell ref="DN79:ED79"/>
    <mergeCell ref="AT64:BI64"/>
    <mergeCell ref="AT69:BI69"/>
    <mergeCell ref="CW70:DM70"/>
    <mergeCell ref="CF75:CV75"/>
    <mergeCell ref="CF70:CV70"/>
    <mergeCell ref="CW73:DM73"/>
    <mergeCell ref="DN74:ED74"/>
    <mergeCell ref="DN67:ED67"/>
    <mergeCell ref="DN72:ED72"/>
    <mergeCell ref="AN61:AS61"/>
    <mergeCell ref="AN60:AS60"/>
    <mergeCell ref="AN56:AS56"/>
    <mergeCell ref="AN59:AS59"/>
    <mergeCell ref="CF29:CV29"/>
    <mergeCell ref="CF30:CV30"/>
    <mergeCell ref="BJ57:CE57"/>
    <mergeCell ref="BJ29:CE29"/>
    <mergeCell ref="AT59:BI59"/>
    <mergeCell ref="BJ59:CE59"/>
    <mergeCell ref="CW48:DM48"/>
    <mergeCell ref="CF44:CV44"/>
    <mergeCell ref="DN44:ED44"/>
    <mergeCell ref="CW47:DM47"/>
    <mergeCell ref="CF46:CV46"/>
    <mergeCell ref="CF47:CV47"/>
    <mergeCell ref="CF45:CV45"/>
    <mergeCell ref="CF41:CV41"/>
    <mergeCell ref="CF31:CV31"/>
    <mergeCell ref="EE34:ES34"/>
    <mergeCell ref="CW34:DM34"/>
    <mergeCell ref="DN34:ED34"/>
    <mergeCell ref="CF40:CV40"/>
    <mergeCell ref="CW35:DM35"/>
    <mergeCell ref="CW36:DM36"/>
    <mergeCell ref="CW37:DM37"/>
    <mergeCell ref="CW38:DM38"/>
    <mergeCell ref="CF39:CV39"/>
    <mergeCell ref="DN35:ED35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DN38:ED38"/>
    <mergeCell ref="ET50:FJ50"/>
    <mergeCell ref="ET52:FJ52"/>
    <mergeCell ref="ET53:FJ53"/>
    <mergeCell ref="EE58:ES58"/>
    <mergeCell ref="EE60:ES60"/>
    <mergeCell ref="EE40:ES40"/>
    <mergeCell ref="EE57:ES57"/>
    <mergeCell ref="EE45:ES45"/>
    <mergeCell ref="EE47:ES47"/>
    <mergeCell ref="EE59:ES59"/>
    <mergeCell ref="EE51:ES51"/>
    <mergeCell ref="EE50:ES50"/>
    <mergeCell ref="DN51:ED51"/>
    <mergeCell ref="DN65:ED65"/>
    <mergeCell ref="DN64:ED64"/>
    <mergeCell ref="DN54:ED54"/>
    <mergeCell ref="DN63:ED63"/>
    <mergeCell ref="DN62:ED62"/>
    <mergeCell ref="DN57:ED57"/>
    <mergeCell ref="DN56:ED56"/>
    <mergeCell ref="DN61:ED61"/>
    <mergeCell ref="CW57:DM57"/>
    <mergeCell ref="CW62:DM62"/>
    <mergeCell ref="CW69:DM69"/>
    <mergeCell ref="CW67:DM67"/>
    <mergeCell ref="DN68:ED68"/>
    <mergeCell ref="CW65:DM65"/>
    <mergeCell ref="DN69:ED69"/>
    <mergeCell ref="CW63:DM63"/>
    <mergeCell ref="CW58:DM58"/>
    <mergeCell ref="DN85:ED85"/>
    <mergeCell ref="DN82:ED82"/>
    <mergeCell ref="DN84:ED84"/>
    <mergeCell ref="DN77:ED77"/>
    <mergeCell ref="DN81:ED81"/>
    <mergeCell ref="DN83:ED83"/>
    <mergeCell ref="DN80:ED80"/>
    <mergeCell ref="DN78:ED78"/>
    <mergeCell ref="CW75:DM75"/>
    <mergeCell ref="AT36:BI36"/>
    <mergeCell ref="BJ37:CE37"/>
    <mergeCell ref="AT58:BI58"/>
    <mergeCell ref="AT47:BI47"/>
    <mergeCell ref="BJ58:CE58"/>
    <mergeCell ref="AT57:BI57"/>
    <mergeCell ref="AT50:BI50"/>
    <mergeCell ref="AT49:BI49"/>
    <mergeCell ref="BJ47:CE47"/>
    <mergeCell ref="AT46:BI46"/>
    <mergeCell ref="EE20:ES20"/>
    <mergeCell ref="CW20:DM20"/>
    <mergeCell ref="CW21:DM21"/>
    <mergeCell ref="DN23:ED23"/>
    <mergeCell ref="AT21:BI21"/>
    <mergeCell ref="BJ22:CE22"/>
    <mergeCell ref="CF23:CV23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DN22:ED22"/>
    <mergeCell ref="ET21:FJ21"/>
    <mergeCell ref="CW111:DM111"/>
    <mergeCell ref="DN111:ED111"/>
    <mergeCell ref="A110:AM110"/>
    <mergeCell ref="AN110:AS110"/>
    <mergeCell ref="AT110:BI110"/>
    <mergeCell ref="BJ110:CE110"/>
    <mergeCell ref="CF110:CV110"/>
    <mergeCell ref="CW110:DM110"/>
    <mergeCell ref="EE111:ES111"/>
    <mergeCell ref="ET111:FJ111"/>
    <mergeCell ref="DN110:ED110"/>
    <mergeCell ref="EE110:ES110"/>
    <mergeCell ref="ET110:FJ110"/>
    <mergeCell ref="A111:AM111"/>
    <mergeCell ref="AN111:AS111"/>
    <mergeCell ref="AT111:BI111"/>
    <mergeCell ref="BJ111:CE111"/>
    <mergeCell ref="CF111:CV11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75"/>
  <sheetViews>
    <sheetView tabSelected="1" zoomScale="75" zoomScaleNormal="75" zoomScaleSheetLayoutView="80" zoomScalePageLayoutView="0" workbookViewId="0" topLeftCell="A1">
      <selection activeCell="B28" sqref="B28:G30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9.140625" style="9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108</v>
      </c>
      <c r="I1" s="70" t="s">
        <v>109</v>
      </c>
      <c r="J1" s="70" t="s">
        <v>110</v>
      </c>
      <c r="K1" s="70" t="s">
        <v>111</v>
      </c>
      <c r="L1" s="70" t="s">
        <v>112</v>
      </c>
      <c r="M1" s="73" t="str">
        <f>J1</f>
        <v>исполнено через лицевые счета органов, осуществляющих кассовое обслуживание</v>
      </c>
      <c r="N1" s="72" t="s">
        <v>113</v>
      </c>
      <c r="O1" s="72" t="s">
        <v>114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6" t="s">
        <v>402</v>
      </c>
      <c r="E2" s="207"/>
      <c r="F2" s="207"/>
      <c r="G2" s="207"/>
      <c r="H2" s="207"/>
      <c r="I2" s="208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403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H4+H17+H24+H39+H42+H45+H48+H51+H54+H57+H60+H64+H73+H75+H86+H89+H92+H95+H101+H120+H126+H130+H139+H142+H145+H149+H152+H155+H172+H177+H183+H186+H189+H192+H195</f>
        <v>11284028</v>
      </c>
      <c r="I3" s="4">
        <f>I4+I17+I24+I39+I42+I45+I48+I51+I54+I57+I60+I64+I73+I75+I86+I89+I92+I95+I101+I120+I126+I130+I139+I142+I145+I149+I152+I155+I172+I177+I183+I186+I189+I192+I195</f>
        <v>7145705.73</v>
      </c>
      <c r="J3" s="4">
        <f>J4+J17+J24+J39+J42+J45+J48+J51+J54+J57+J60+J64+J73+J75+J86+J89+J92+J95+J101+J120+J126+J130+J139+J142+J145+J149+J152+J155+J172+J177+J183+J186+J189+J192+J195</f>
        <v>7145705.73</v>
      </c>
      <c r="K3" s="4">
        <f>K4+K11+K14+K17+K24+K39+K42+K45+K54+K57+K60+K64+K75+K83+K86+K89+K92+K95+K101+K114+K123+K108+K111+K126+K130+K136+K139+K145+K155+K162+K166+K169+K172+K177+K180+K195+K117+K98+K120+K105+K149+K51+K133</f>
        <v>0</v>
      </c>
      <c r="L3" s="4">
        <f>L4+L11+L14+L17+L24+L39+L42+L45+L54+L57+L60+L64+L75+L83+L86+L89+L92+L95+L101+L114+L123+L108+L111+L126+L130+L136+L139+L145+L155+L162+L166+L169+L172+L177+L180+L195+L117+L98+L120+L105+L149+L51+L133</f>
        <v>0</v>
      </c>
      <c r="M3" s="4">
        <f>M4+M17+M24+M39+M42+M45+M48+M51+M54+M57+M60+M64+M73+M75+M86+M89+M92+M95+M101+M120+M126+M139+M145+M149+M155+M172+M177+M183+M186+M189+M195</f>
        <v>6808264.73</v>
      </c>
      <c r="N3" s="4">
        <f aca="true" t="shared" si="0" ref="N3:O10">H3-I3</f>
        <v>4138322.2699999996</v>
      </c>
      <c r="O3" s="4">
        <f>O4+O11+O14+O17+O24+O39+O42+O45+O54+O57+O60+O64+O75+O83+O86+O89+O92+O95+O101+O114+O123+O108+O111+O126+O130+O136+O139+O145+O155+O162+O166+O169+O172+O177+O180+O195+O117+O98+O120+O105+O149+O51+O133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2" t="s">
        <v>8</v>
      </c>
      <c r="D4" s="3" t="s">
        <v>147</v>
      </c>
      <c r="E4" s="3" t="s">
        <v>6</v>
      </c>
      <c r="F4" s="3" t="s">
        <v>6</v>
      </c>
      <c r="G4" s="3" t="s">
        <v>6</v>
      </c>
      <c r="H4" s="4">
        <f>H5+H8</f>
        <v>824100</v>
      </c>
      <c r="I4" s="4">
        <f>I5+I8</f>
        <v>622241.09</v>
      </c>
      <c r="J4" s="4">
        <f>J5+J8</f>
        <v>622241.09</v>
      </c>
      <c r="K4" s="4">
        <f>K5+K8</f>
        <v>0</v>
      </c>
      <c r="L4" s="4">
        <f>L5+L8</f>
        <v>0</v>
      </c>
      <c r="M4" s="100">
        <f aca="true" t="shared" si="1" ref="M4:M10">J4</f>
        <v>622241.09</v>
      </c>
      <c r="N4" s="4">
        <f t="shared" si="0"/>
        <v>201858.91000000003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6" t="s">
        <v>8</v>
      </c>
      <c r="D5" s="7" t="s">
        <v>147</v>
      </c>
      <c r="E5" s="6">
        <v>120</v>
      </c>
      <c r="F5" s="7" t="s">
        <v>10</v>
      </c>
      <c r="G5" s="7" t="s">
        <v>6</v>
      </c>
      <c r="H5" s="8">
        <f>H6+H7</f>
        <v>770100</v>
      </c>
      <c r="I5" s="8">
        <f>I6+I7</f>
        <v>573127.49</v>
      </c>
      <c r="J5" s="8">
        <f>J6+J7</f>
        <v>573127.49</v>
      </c>
      <c r="K5" s="8">
        <f>K6+K7</f>
        <v>0</v>
      </c>
      <c r="L5" s="8">
        <f>L6+L7</f>
        <v>0</v>
      </c>
      <c r="M5" s="95">
        <f t="shared" si="1"/>
        <v>573127.49</v>
      </c>
      <c r="N5" s="8">
        <f t="shared" si="0"/>
        <v>196972.51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6" t="s">
        <v>8</v>
      </c>
      <c r="D6" s="7" t="s">
        <v>147</v>
      </c>
      <c r="E6" s="6">
        <v>121</v>
      </c>
      <c r="F6" s="7" t="s">
        <v>13</v>
      </c>
      <c r="G6" s="7" t="s">
        <v>14</v>
      </c>
      <c r="H6" s="8">
        <v>580000</v>
      </c>
      <c r="I6" s="8">
        <v>431119.21</v>
      </c>
      <c r="J6" s="8">
        <v>431119.21</v>
      </c>
      <c r="K6" s="8">
        <v>0</v>
      </c>
      <c r="L6" s="8">
        <v>0</v>
      </c>
      <c r="M6" s="95">
        <f t="shared" si="1"/>
        <v>431119.21</v>
      </c>
      <c r="N6" s="8">
        <f t="shared" si="0"/>
        <v>148880.78999999998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6" t="s">
        <v>8</v>
      </c>
      <c r="D7" s="7" t="s">
        <v>147</v>
      </c>
      <c r="E7" s="6">
        <v>129</v>
      </c>
      <c r="F7" s="7" t="s">
        <v>16</v>
      </c>
      <c r="G7" s="7" t="s">
        <v>14</v>
      </c>
      <c r="H7" s="8">
        <v>190100</v>
      </c>
      <c r="I7" s="8">
        <v>142008.28</v>
      </c>
      <c r="J7" s="8">
        <v>142008.28</v>
      </c>
      <c r="K7" s="8">
        <v>0</v>
      </c>
      <c r="L7" s="8">
        <v>0</v>
      </c>
      <c r="M7" s="95">
        <f t="shared" si="1"/>
        <v>142008.28</v>
      </c>
      <c r="N7" s="8">
        <f t="shared" si="0"/>
        <v>48091.72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6" t="s">
        <v>8</v>
      </c>
      <c r="D8" s="7" t="s">
        <v>147</v>
      </c>
      <c r="E8" s="6">
        <v>120</v>
      </c>
      <c r="F8" s="7" t="s">
        <v>10</v>
      </c>
      <c r="G8" s="7" t="s">
        <v>6</v>
      </c>
      <c r="H8" s="8">
        <f>H9+H10</f>
        <v>54000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4886.4000000000015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6" t="s">
        <v>8</v>
      </c>
      <c r="D9" s="7" t="s">
        <v>147</v>
      </c>
      <c r="E9" s="6">
        <v>122</v>
      </c>
      <c r="F9" s="7" t="s">
        <v>18</v>
      </c>
      <c r="G9" s="7" t="s">
        <v>14</v>
      </c>
      <c r="H9" s="8">
        <v>54000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4886.4000000000015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6" t="s">
        <v>8</v>
      </c>
      <c r="D10" s="7" t="s">
        <v>147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2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6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6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2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6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6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2" t="s">
        <v>21</v>
      </c>
      <c r="D17" s="3" t="s">
        <v>148</v>
      </c>
      <c r="E17" s="3" t="s">
        <v>6</v>
      </c>
      <c r="F17" s="3" t="s">
        <v>6</v>
      </c>
      <c r="G17" s="3" t="s">
        <v>6</v>
      </c>
      <c r="H17" s="4">
        <f>H18+H21</f>
        <v>2265900</v>
      </c>
      <c r="I17" s="4">
        <f aca="true" t="shared" si="6" ref="I17:O17">I18+I21</f>
        <v>1373029.39</v>
      </c>
      <c r="J17" s="4">
        <f t="shared" si="6"/>
        <v>1373029.39</v>
      </c>
      <c r="K17" s="4">
        <f t="shared" si="6"/>
        <v>0</v>
      </c>
      <c r="L17" s="4">
        <f t="shared" si="6"/>
        <v>0</v>
      </c>
      <c r="M17" s="30">
        <f t="shared" si="6"/>
        <v>1373029.39</v>
      </c>
      <c r="N17" s="4">
        <f t="shared" si="6"/>
        <v>892870.6100000001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6" t="s">
        <v>21</v>
      </c>
      <c r="D18" s="7" t="s">
        <v>148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2107100</v>
      </c>
      <c r="I18" s="8">
        <f t="shared" si="7"/>
        <v>1271316.93</v>
      </c>
      <c r="J18" s="8">
        <f t="shared" si="7"/>
        <v>1271316.93</v>
      </c>
      <c r="K18" s="8">
        <f t="shared" si="7"/>
        <v>0</v>
      </c>
      <c r="L18" s="8">
        <f t="shared" si="7"/>
        <v>0</v>
      </c>
      <c r="M18" s="31">
        <f t="shared" si="7"/>
        <v>1271316.93</v>
      </c>
      <c r="N18" s="8">
        <f t="shared" si="7"/>
        <v>835783.0700000001</v>
      </c>
      <c r="O18" s="8">
        <f t="shared" si="7"/>
        <v>0</v>
      </c>
      <c r="P18" s="96"/>
    </row>
    <row r="19" spans="1:16" s="97" customFormat="1" ht="16.5" customHeight="1">
      <c r="A19" s="5" t="s">
        <v>12</v>
      </c>
      <c r="B19" s="6">
        <v>951</v>
      </c>
      <c r="C19" s="6" t="s">
        <v>21</v>
      </c>
      <c r="D19" s="7" t="s">
        <v>148</v>
      </c>
      <c r="E19" s="6">
        <v>121</v>
      </c>
      <c r="F19" s="7" t="s">
        <v>13</v>
      </c>
      <c r="G19" s="7" t="s">
        <v>14</v>
      </c>
      <c r="H19" s="8">
        <v>1581500</v>
      </c>
      <c r="I19" s="8">
        <v>965548.75</v>
      </c>
      <c r="J19" s="8">
        <v>965548.75</v>
      </c>
      <c r="K19" s="8">
        <v>0</v>
      </c>
      <c r="L19" s="8">
        <v>0</v>
      </c>
      <c r="M19" s="95">
        <f>J19</f>
        <v>965548.75</v>
      </c>
      <c r="N19" s="8">
        <f>H19-I19</f>
        <v>615951.25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6" t="s">
        <v>21</v>
      </c>
      <c r="D20" s="7" t="s">
        <v>148</v>
      </c>
      <c r="E20" s="6">
        <v>129</v>
      </c>
      <c r="F20" s="7" t="s">
        <v>16</v>
      </c>
      <c r="G20" s="7" t="s">
        <v>14</v>
      </c>
      <c r="H20" s="8">
        <v>525600</v>
      </c>
      <c r="I20" s="8">
        <v>305768.18</v>
      </c>
      <c r="J20" s="8">
        <v>305768.18</v>
      </c>
      <c r="K20" s="8">
        <v>0</v>
      </c>
      <c r="L20" s="8">
        <v>0</v>
      </c>
      <c r="M20" s="95">
        <f>J20</f>
        <v>305768.18</v>
      </c>
      <c r="N20" s="8">
        <f>H20-I20</f>
        <v>219831.82</v>
      </c>
      <c r="O20" s="8">
        <f>I20-J20</f>
        <v>0</v>
      </c>
      <c r="P20" s="96"/>
    </row>
    <row r="21" spans="1:17" s="97" customFormat="1" ht="31.5" customHeight="1">
      <c r="A21" s="5" t="s">
        <v>9</v>
      </c>
      <c r="B21" s="6">
        <v>951</v>
      </c>
      <c r="C21" s="6" t="s">
        <v>21</v>
      </c>
      <c r="D21" s="7" t="s">
        <v>148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158800</v>
      </c>
      <c r="I21" s="8">
        <f t="shared" si="8"/>
        <v>101712.46</v>
      </c>
      <c r="J21" s="8">
        <f t="shared" si="8"/>
        <v>101712.46</v>
      </c>
      <c r="K21" s="8">
        <f t="shared" si="8"/>
        <v>0</v>
      </c>
      <c r="L21" s="8">
        <f t="shared" si="8"/>
        <v>0</v>
      </c>
      <c r="M21" s="31">
        <f t="shared" si="8"/>
        <v>101712.46</v>
      </c>
      <c r="N21" s="8">
        <f t="shared" si="8"/>
        <v>57087.53999999999</v>
      </c>
      <c r="O21" s="8">
        <f t="shared" si="8"/>
        <v>0</v>
      </c>
      <c r="P21" s="96"/>
      <c r="Q21" s="13"/>
    </row>
    <row r="22" spans="1:16" s="97" customFormat="1" ht="20.25" customHeight="1">
      <c r="A22" s="5" t="s">
        <v>17</v>
      </c>
      <c r="B22" s="6">
        <v>951</v>
      </c>
      <c r="C22" s="6" t="s">
        <v>21</v>
      </c>
      <c r="D22" s="7" t="s">
        <v>148</v>
      </c>
      <c r="E22" s="6">
        <v>122</v>
      </c>
      <c r="F22" s="7" t="s">
        <v>18</v>
      </c>
      <c r="G22" s="7" t="s">
        <v>14</v>
      </c>
      <c r="H22" s="8">
        <v>158800</v>
      </c>
      <c r="I22" s="8">
        <v>101712.46</v>
      </c>
      <c r="J22" s="8">
        <v>101712.46</v>
      </c>
      <c r="K22" s="8">
        <v>0</v>
      </c>
      <c r="L22" s="8">
        <v>0</v>
      </c>
      <c r="M22" s="95">
        <f>J22</f>
        <v>101712.46</v>
      </c>
      <c r="N22" s="8">
        <f>H22-I22</f>
        <v>57087.53999999999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6" t="s">
        <v>21</v>
      </c>
      <c r="D23" s="7" t="s">
        <v>148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2" t="s">
        <v>21</v>
      </c>
      <c r="D24" s="3" t="s">
        <v>149</v>
      </c>
      <c r="E24" s="3" t="s">
        <v>6</v>
      </c>
      <c r="F24" s="3" t="s">
        <v>6</v>
      </c>
      <c r="G24" s="3" t="s">
        <v>6</v>
      </c>
      <c r="H24" s="4">
        <f>H25+H31+H35+H37+H33</f>
        <v>627200</v>
      </c>
      <c r="I24" s="4">
        <f aca="true" t="shared" si="9" ref="I24:O24">I25+I31+I35+I37+I33</f>
        <v>376579.51</v>
      </c>
      <c r="J24" s="4">
        <f t="shared" si="9"/>
        <v>376579.51</v>
      </c>
      <c r="K24" s="4">
        <f t="shared" si="9"/>
        <v>0</v>
      </c>
      <c r="L24" s="4">
        <f t="shared" si="9"/>
        <v>0</v>
      </c>
      <c r="M24" s="4">
        <f t="shared" si="9"/>
        <v>376579.51</v>
      </c>
      <c r="N24" s="4">
        <f t="shared" si="9"/>
        <v>250620.49000000002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6" t="s">
        <v>21</v>
      </c>
      <c r="D25" s="7" t="s">
        <v>149</v>
      </c>
      <c r="E25" s="7" t="s">
        <v>24</v>
      </c>
      <c r="F25" s="7">
        <v>220</v>
      </c>
      <c r="G25" s="7" t="s">
        <v>6</v>
      </c>
      <c r="H25" s="8">
        <f>H26+H27+H28+H29+H30</f>
        <v>598700</v>
      </c>
      <c r="I25" s="8">
        <f>I26+I28+I29+I30</f>
        <v>353839.61</v>
      </c>
      <c r="J25" s="8">
        <f>J26+J28+J29+J30</f>
        <v>353839.61</v>
      </c>
      <c r="K25" s="8">
        <f>K26+K27+K28+K29+K30</f>
        <v>0</v>
      </c>
      <c r="L25" s="8">
        <f>L26+L27+L28+L29+L30</f>
        <v>0</v>
      </c>
      <c r="M25" s="31">
        <f>M26+M27+M28+M29+M30</f>
        <v>353839.61</v>
      </c>
      <c r="N25" s="8">
        <f>N26+N27+N28+N29+N30</f>
        <v>244860.39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6" t="s">
        <v>21</v>
      </c>
      <c r="D26" s="7" t="s">
        <v>149</v>
      </c>
      <c r="E26" s="7" t="s">
        <v>24</v>
      </c>
      <c r="F26" s="7">
        <v>221</v>
      </c>
      <c r="G26" s="7" t="s">
        <v>14</v>
      </c>
      <c r="H26" s="8">
        <v>65000</v>
      </c>
      <c r="I26" s="8">
        <v>44498.65</v>
      </c>
      <c r="J26" s="8">
        <v>44498.65</v>
      </c>
      <c r="K26" s="8">
        <v>0</v>
      </c>
      <c r="L26" s="8">
        <v>0</v>
      </c>
      <c r="M26" s="95">
        <f>J26</f>
        <v>44498.65</v>
      </c>
      <c r="N26" s="8">
        <f aca="true" t="shared" si="10" ref="N26:O30">H26-I26</f>
        <v>20501.35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6" t="s">
        <v>21</v>
      </c>
      <c r="D27" s="7" t="s">
        <v>149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151</v>
      </c>
      <c r="B28" s="6">
        <v>951</v>
      </c>
      <c r="C28" s="6" t="s">
        <v>21</v>
      </c>
      <c r="D28" s="7" t="s">
        <v>149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210000</v>
      </c>
      <c r="J28" s="8">
        <v>210000</v>
      </c>
      <c r="K28" s="8">
        <v>0</v>
      </c>
      <c r="L28" s="8">
        <v>0</v>
      </c>
      <c r="M28" s="95">
        <f>J28</f>
        <v>210000</v>
      </c>
      <c r="N28" s="8">
        <f t="shared" si="10"/>
        <v>150000</v>
      </c>
      <c r="O28" s="8">
        <f t="shared" si="10"/>
        <v>0</v>
      </c>
      <c r="P28" s="96"/>
    </row>
    <row r="29" spans="1:16" s="97" customFormat="1" ht="20.25" customHeight="1">
      <c r="A29" s="5" t="s">
        <v>152</v>
      </c>
      <c r="B29" s="6">
        <v>951</v>
      </c>
      <c r="C29" s="6" t="s">
        <v>21</v>
      </c>
      <c r="D29" s="7" t="s">
        <v>149</v>
      </c>
      <c r="E29" s="7" t="s">
        <v>24</v>
      </c>
      <c r="F29" s="7">
        <v>225</v>
      </c>
      <c r="G29" s="7" t="s">
        <v>14</v>
      </c>
      <c r="H29" s="8">
        <v>9200</v>
      </c>
      <c r="I29" s="8">
        <v>5850</v>
      </c>
      <c r="J29" s="8">
        <v>5850</v>
      </c>
      <c r="K29" s="8">
        <v>0</v>
      </c>
      <c r="L29" s="8">
        <v>0</v>
      </c>
      <c r="M29" s="95">
        <f>J29</f>
        <v>5850</v>
      </c>
      <c r="N29" s="8">
        <f t="shared" si="10"/>
        <v>3350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6">
        <v>951</v>
      </c>
      <c r="C30" s="6" t="s">
        <v>21</v>
      </c>
      <c r="D30" s="7" t="s">
        <v>149</v>
      </c>
      <c r="E30" s="7" t="s">
        <v>24</v>
      </c>
      <c r="F30" s="7">
        <v>226</v>
      </c>
      <c r="G30" s="7" t="s">
        <v>14</v>
      </c>
      <c r="H30" s="8">
        <v>164500</v>
      </c>
      <c r="I30" s="8">
        <v>93490.96</v>
      </c>
      <c r="J30" s="8">
        <v>93490.96</v>
      </c>
      <c r="K30" s="8">
        <v>0</v>
      </c>
      <c r="L30" s="8">
        <v>0</v>
      </c>
      <c r="M30" s="95">
        <f>J30</f>
        <v>93490.96</v>
      </c>
      <c r="N30" s="8">
        <f t="shared" si="10"/>
        <v>71009.04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6" t="s">
        <v>21</v>
      </c>
      <c r="D31" s="7" t="s">
        <v>149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6" t="s">
        <v>21</v>
      </c>
      <c r="D32" s="7" t="s">
        <v>149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150</v>
      </c>
      <c r="B33" s="6">
        <v>951</v>
      </c>
      <c r="C33" s="6" t="s">
        <v>21</v>
      </c>
      <c r="D33" s="7" t="s">
        <v>149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150</v>
      </c>
      <c r="B34" s="6">
        <v>951</v>
      </c>
      <c r="C34" s="6" t="s">
        <v>21</v>
      </c>
      <c r="D34" s="7" t="s">
        <v>149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6">
        <v>951</v>
      </c>
      <c r="C35" s="6" t="s">
        <v>21</v>
      </c>
      <c r="D35" s="7" t="s">
        <v>149</v>
      </c>
      <c r="E35" s="7" t="s">
        <v>24</v>
      </c>
      <c r="F35" s="7">
        <v>340</v>
      </c>
      <c r="G35" s="7" t="s">
        <v>6</v>
      </c>
      <c r="H35" s="8">
        <f t="shared" si="11"/>
        <v>28500</v>
      </c>
      <c r="I35" s="8">
        <f>I36</f>
        <v>22739.9</v>
      </c>
      <c r="J35" s="8">
        <f>J36</f>
        <v>22739.9</v>
      </c>
      <c r="K35" s="8">
        <f t="shared" si="11"/>
        <v>0</v>
      </c>
      <c r="L35" s="8">
        <f t="shared" si="11"/>
        <v>0</v>
      </c>
      <c r="M35" s="31">
        <f t="shared" si="11"/>
        <v>22739.9</v>
      </c>
      <c r="N35" s="8">
        <f t="shared" si="11"/>
        <v>5760.0999999999985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6">
        <v>951</v>
      </c>
      <c r="C36" s="6" t="s">
        <v>21</v>
      </c>
      <c r="D36" s="7" t="s">
        <v>149</v>
      </c>
      <c r="E36" s="7" t="s">
        <v>24</v>
      </c>
      <c r="F36" s="7">
        <v>340</v>
      </c>
      <c r="G36" s="7" t="s">
        <v>14</v>
      </c>
      <c r="H36" s="8">
        <v>28500</v>
      </c>
      <c r="I36" s="8">
        <v>22739.9</v>
      </c>
      <c r="J36" s="8">
        <v>22739.9</v>
      </c>
      <c r="K36" s="8">
        <v>0</v>
      </c>
      <c r="L36" s="8">
        <v>0</v>
      </c>
      <c r="M36" s="95">
        <f>J36</f>
        <v>22739.9</v>
      </c>
      <c r="N36" s="8">
        <f>H36-I36</f>
        <v>5760.0999999999985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6" t="s">
        <v>21</v>
      </c>
      <c r="D37" s="7" t="s">
        <v>149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6" t="s">
        <v>21</v>
      </c>
      <c r="D38" s="7" t="s">
        <v>149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2" t="s">
        <v>21</v>
      </c>
      <c r="D39" s="3" t="s">
        <v>153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200</v>
      </c>
      <c r="J39" s="4">
        <f>J40</f>
        <v>200</v>
      </c>
      <c r="K39" s="4">
        <f t="shared" si="12"/>
        <v>0</v>
      </c>
      <c r="L39" s="4">
        <f t="shared" si="12"/>
        <v>0</v>
      </c>
      <c r="M39" s="30">
        <f t="shared" si="12"/>
        <v>200</v>
      </c>
      <c r="N39" s="4">
        <f t="shared" si="12"/>
        <v>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6" t="s">
        <v>21</v>
      </c>
      <c r="D40" s="7" t="s">
        <v>153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f aca="true" t="shared" si="13" ref="I40:O40">I41</f>
        <v>200</v>
      </c>
      <c r="J40" s="8">
        <f>J41</f>
        <v>200</v>
      </c>
      <c r="K40" s="8">
        <f t="shared" si="13"/>
        <v>0</v>
      </c>
      <c r="L40" s="8">
        <f t="shared" si="13"/>
        <v>0</v>
      </c>
      <c r="M40" s="31">
        <f t="shared" si="13"/>
        <v>200</v>
      </c>
      <c r="N40" s="8">
        <f t="shared" si="13"/>
        <v>0</v>
      </c>
      <c r="O40" s="8">
        <f t="shared" si="13"/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6" t="s">
        <v>21</v>
      </c>
      <c r="D41" s="7" t="s">
        <v>153</v>
      </c>
      <c r="E41" s="7" t="s">
        <v>24</v>
      </c>
      <c r="F41" s="7" t="s">
        <v>30</v>
      </c>
      <c r="G41" s="7">
        <v>8</v>
      </c>
      <c r="H41" s="8">
        <v>200</v>
      </c>
      <c r="I41" s="8">
        <v>200</v>
      </c>
      <c r="J41" s="8">
        <v>200</v>
      </c>
      <c r="K41" s="8">
        <v>0</v>
      </c>
      <c r="L41" s="8">
        <v>0</v>
      </c>
      <c r="M41" s="95">
        <f>J41</f>
        <v>200</v>
      </c>
      <c r="N41" s="8">
        <f>H41-I41</f>
        <v>0</v>
      </c>
      <c r="O41" s="8">
        <f>I41-J41</f>
        <v>0</v>
      </c>
      <c r="P41" s="96"/>
    </row>
    <row r="42" spans="1:256" s="79" customFormat="1" ht="45.75" customHeight="1">
      <c r="A42" s="1" t="s">
        <v>41</v>
      </c>
      <c r="B42" s="2">
        <v>951</v>
      </c>
      <c r="C42" s="2" t="s">
        <v>21</v>
      </c>
      <c r="D42" s="3" t="s">
        <v>154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4" ref="I42:O42">I43</f>
        <v>19200</v>
      </c>
      <c r="J42" s="4">
        <f>J43</f>
        <v>19200</v>
      </c>
      <c r="K42" s="4">
        <f t="shared" si="14"/>
        <v>0</v>
      </c>
      <c r="L42" s="4">
        <f t="shared" si="14"/>
        <v>0</v>
      </c>
      <c r="M42" s="30">
        <f t="shared" si="14"/>
        <v>19200</v>
      </c>
      <c r="N42" s="4">
        <f t="shared" si="14"/>
        <v>6300</v>
      </c>
      <c r="O42" s="4">
        <f t="shared" si="14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42</v>
      </c>
      <c r="B43" s="6">
        <v>951</v>
      </c>
      <c r="C43" s="6" t="s">
        <v>21</v>
      </c>
      <c r="D43" s="7" t="s">
        <v>154</v>
      </c>
      <c r="E43" s="7" t="s">
        <v>44</v>
      </c>
      <c r="F43" s="7" t="s">
        <v>43</v>
      </c>
      <c r="G43" s="7" t="s">
        <v>6</v>
      </c>
      <c r="H43" s="8">
        <f>H44</f>
        <v>25500</v>
      </c>
      <c r="I43" s="8">
        <f aca="true" t="shared" si="15" ref="I43:O43">I44</f>
        <v>19200</v>
      </c>
      <c r="J43" s="8">
        <f>J44</f>
        <v>19200</v>
      </c>
      <c r="K43" s="8">
        <f t="shared" si="15"/>
        <v>0</v>
      </c>
      <c r="L43" s="8">
        <f t="shared" si="15"/>
        <v>0</v>
      </c>
      <c r="M43" s="31">
        <f t="shared" si="15"/>
        <v>19200</v>
      </c>
      <c r="N43" s="8">
        <f t="shared" si="15"/>
        <v>6300</v>
      </c>
      <c r="O43" s="8">
        <f t="shared" si="15"/>
        <v>0</v>
      </c>
      <c r="P43" s="96"/>
    </row>
    <row r="44" spans="1:16" s="97" customFormat="1" ht="30" customHeight="1">
      <c r="A44" s="5" t="s">
        <v>45</v>
      </c>
      <c r="B44" s="6">
        <v>951</v>
      </c>
      <c r="C44" s="6" t="s">
        <v>21</v>
      </c>
      <c r="D44" s="7" t="s">
        <v>154</v>
      </c>
      <c r="E44" s="7" t="s">
        <v>44</v>
      </c>
      <c r="F44" s="7" t="s">
        <v>46</v>
      </c>
      <c r="G44" s="7" t="s">
        <v>14</v>
      </c>
      <c r="H44" s="8">
        <v>25500</v>
      </c>
      <c r="I44" s="8">
        <v>19200</v>
      </c>
      <c r="J44" s="8">
        <v>19200</v>
      </c>
      <c r="K44" s="8">
        <v>0</v>
      </c>
      <c r="L44" s="8">
        <v>0</v>
      </c>
      <c r="M44" s="95">
        <f>J44</f>
        <v>19200</v>
      </c>
      <c r="N44" s="8">
        <f>H44-I44</f>
        <v>6300</v>
      </c>
      <c r="O44" s="8">
        <f>I44-J44</f>
        <v>0</v>
      </c>
      <c r="P44" s="96"/>
    </row>
    <row r="45" spans="1:256" s="79" customFormat="1" ht="42" customHeight="1">
      <c r="A45" s="1" t="s">
        <v>47</v>
      </c>
      <c r="B45" s="2">
        <v>951</v>
      </c>
      <c r="C45" s="2" t="s">
        <v>21</v>
      </c>
      <c r="D45" s="3" t="s">
        <v>155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6" ref="I45:O45">I46</f>
        <v>26400</v>
      </c>
      <c r="J45" s="4">
        <f t="shared" si="16"/>
        <v>26400</v>
      </c>
      <c r="K45" s="4">
        <f t="shared" si="16"/>
        <v>0</v>
      </c>
      <c r="L45" s="4">
        <f t="shared" si="16"/>
        <v>0</v>
      </c>
      <c r="M45" s="30">
        <f t="shared" si="16"/>
        <v>26400</v>
      </c>
      <c r="N45" s="4">
        <f t="shared" si="16"/>
        <v>8700</v>
      </c>
      <c r="O45" s="4">
        <f t="shared" si="16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42</v>
      </c>
      <c r="B46" s="6">
        <v>951</v>
      </c>
      <c r="C46" s="6" t="s">
        <v>21</v>
      </c>
      <c r="D46" s="7" t="s">
        <v>155</v>
      </c>
      <c r="E46" s="7" t="s">
        <v>44</v>
      </c>
      <c r="F46" s="7" t="s">
        <v>43</v>
      </c>
      <c r="G46" s="7" t="s">
        <v>6</v>
      </c>
      <c r="H46" s="8">
        <f>H47</f>
        <v>35100</v>
      </c>
      <c r="I46" s="8">
        <f aca="true" t="shared" si="17" ref="I46:O46">I47</f>
        <v>26400</v>
      </c>
      <c r="J46" s="8">
        <f t="shared" si="17"/>
        <v>26400</v>
      </c>
      <c r="K46" s="8">
        <f t="shared" si="17"/>
        <v>0</v>
      </c>
      <c r="L46" s="8">
        <f t="shared" si="17"/>
        <v>0</v>
      </c>
      <c r="M46" s="31">
        <f t="shared" si="17"/>
        <v>26400</v>
      </c>
      <c r="N46" s="8">
        <f t="shared" si="17"/>
        <v>8700</v>
      </c>
      <c r="O46" s="8">
        <f t="shared" si="17"/>
        <v>0</v>
      </c>
      <c r="P46" s="96"/>
    </row>
    <row r="47" spans="1:16" s="97" customFormat="1" ht="32.25" customHeight="1">
      <c r="A47" s="5" t="s">
        <v>45</v>
      </c>
      <c r="B47" s="6">
        <v>951</v>
      </c>
      <c r="C47" s="6" t="s">
        <v>21</v>
      </c>
      <c r="D47" s="7" t="s">
        <v>155</v>
      </c>
      <c r="E47" s="7" t="s">
        <v>44</v>
      </c>
      <c r="F47" s="7" t="s">
        <v>46</v>
      </c>
      <c r="G47" s="7" t="s">
        <v>14</v>
      </c>
      <c r="H47" s="8">
        <v>35100</v>
      </c>
      <c r="I47" s="8">
        <v>26400</v>
      </c>
      <c r="J47" s="8">
        <v>26400</v>
      </c>
      <c r="K47" s="8">
        <v>0</v>
      </c>
      <c r="L47" s="8">
        <v>0</v>
      </c>
      <c r="M47" s="95">
        <f>J47</f>
        <v>26400</v>
      </c>
      <c r="N47" s="8">
        <f>H47-I47</f>
        <v>8700</v>
      </c>
      <c r="O47" s="8">
        <f>I47-J47</f>
        <v>0</v>
      </c>
      <c r="P47" s="96"/>
    </row>
    <row r="48" spans="1:16" s="99" customFormat="1" ht="36.75" customHeight="1">
      <c r="A48" s="1" t="s">
        <v>158</v>
      </c>
      <c r="B48" s="2">
        <v>951</v>
      </c>
      <c r="C48" s="39" t="s">
        <v>156</v>
      </c>
      <c r="D48" s="37" t="s">
        <v>157</v>
      </c>
      <c r="E48" s="3"/>
      <c r="F48" s="3"/>
      <c r="G48" s="3"/>
      <c r="H48" s="4">
        <f>H49</f>
        <v>160800</v>
      </c>
      <c r="I48" s="4">
        <f aca="true" t="shared" si="18" ref="I48:O49">I49</f>
        <v>160800</v>
      </c>
      <c r="J48" s="4">
        <f t="shared" si="18"/>
        <v>160800</v>
      </c>
      <c r="K48" s="4">
        <f t="shared" si="18"/>
        <v>0</v>
      </c>
      <c r="L48" s="4">
        <f t="shared" si="18"/>
        <v>0</v>
      </c>
      <c r="M48" s="4">
        <f t="shared" si="18"/>
        <v>160800</v>
      </c>
      <c r="N48" s="4">
        <f t="shared" si="18"/>
        <v>0</v>
      </c>
      <c r="O48" s="4">
        <f t="shared" si="18"/>
        <v>0</v>
      </c>
      <c r="P48" s="98"/>
    </row>
    <row r="49" spans="1:16" s="97" customFormat="1" ht="25.5" customHeight="1">
      <c r="A49" s="5" t="s">
        <v>159</v>
      </c>
      <c r="B49" s="6">
        <v>951</v>
      </c>
      <c r="C49" s="40" t="s">
        <v>156</v>
      </c>
      <c r="D49" s="38" t="s">
        <v>157</v>
      </c>
      <c r="E49" s="7">
        <v>880</v>
      </c>
      <c r="F49" s="7">
        <v>290</v>
      </c>
      <c r="G49" s="7"/>
      <c r="H49" s="8">
        <f>H50</f>
        <v>160800</v>
      </c>
      <c r="I49" s="8">
        <f>I50</f>
        <v>160800</v>
      </c>
      <c r="J49" s="8">
        <f>J50</f>
        <v>160800</v>
      </c>
      <c r="K49" s="8">
        <f t="shared" si="18"/>
        <v>0</v>
      </c>
      <c r="L49" s="8">
        <f t="shared" si="18"/>
        <v>0</v>
      </c>
      <c r="M49" s="8">
        <f t="shared" si="18"/>
        <v>160800</v>
      </c>
      <c r="N49" s="8">
        <f t="shared" si="18"/>
        <v>0</v>
      </c>
      <c r="O49" s="8">
        <f t="shared" si="18"/>
        <v>0</v>
      </c>
      <c r="P49" s="96"/>
    </row>
    <row r="50" spans="1:16" s="97" customFormat="1" ht="25.5" customHeight="1">
      <c r="A50" s="5" t="s">
        <v>142</v>
      </c>
      <c r="B50" s="6">
        <v>951</v>
      </c>
      <c r="C50" s="40" t="s">
        <v>156</v>
      </c>
      <c r="D50" s="38" t="s">
        <v>157</v>
      </c>
      <c r="E50" s="7">
        <v>880</v>
      </c>
      <c r="F50" s="7">
        <v>290</v>
      </c>
      <c r="G50" s="7" t="s">
        <v>14</v>
      </c>
      <c r="H50" s="8">
        <v>160800</v>
      </c>
      <c r="I50" s="8">
        <v>160800</v>
      </c>
      <c r="J50" s="8">
        <v>160800</v>
      </c>
      <c r="K50" s="8">
        <v>0</v>
      </c>
      <c r="L50" s="8">
        <v>0</v>
      </c>
      <c r="M50" s="95">
        <v>160800</v>
      </c>
      <c r="N50" s="8">
        <f>H50-I50</f>
        <v>0</v>
      </c>
      <c r="O50" s="8">
        <v>0</v>
      </c>
      <c r="P50" s="96"/>
    </row>
    <row r="51" spans="1:16" s="99" customFormat="1" ht="54" customHeight="1">
      <c r="A51" s="1" t="s">
        <v>140</v>
      </c>
      <c r="B51" s="2">
        <v>951</v>
      </c>
      <c r="C51" s="39" t="s">
        <v>141</v>
      </c>
      <c r="D51" s="37" t="s">
        <v>161</v>
      </c>
      <c r="E51" s="3"/>
      <c r="F51" s="3"/>
      <c r="G51" s="3"/>
      <c r="H51" s="4">
        <f>H52</f>
        <v>10000</v>
      </c>
      <c r="I51" s="4">
        <f aca="true" t="shared" si="19" ref="I51:O51">I52</f>
        <v>0</v>
      </c>
      <c r="J51" s="4">
        <f t="shared" si="19"/>
        <v>0</v>
      </c>
      <c r="K51" s="4">
        <f t="shared" si="19"/>
        <v>0</v>
      </c>
      <c r="L51" s="4">
        <f t="shared" si="19"/>
        <v>0</v>
      </c>
      <c r="M51" s="4">
        <f t="shared" si="19"/>
        <v>0</v>
      </c>
      <c r="N51" s="4">
        <f t="shared" si="19"/>
        <v>10000</v>
      </c>
      <c r="O51" s="4">
        <f t="shared" si="19"/>
        <v>0</v>
      </c>
      <c r="P51" s="98"/>
    </row>
    <row r="52" spans="1:16" s="97" customFormat="1" ht="25.5" customHeight="1">
      <c r="A52" s="5" t="s">
        <v>160</v>
      </c>
      <c r="B52" s="6">
        <v>951</v>
      </c>
      <c r="C52" s="40" t="s">
        <v>141</v>
      </c>
      <c r="D52" s="38" t="s">
        <v>161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142</v>
      </c>
      <c r="B53" s="6">
        <v>951</v>
      </c>
      <c r="C53" s="40" t="s">
        <v>141</v>
      </c>
      <c r="D53" s="38" t="s">
        <v>161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165</v>
      </c>
      <c r="B54" s="2">
        <v>951</v>
      </c>
      <c r="C54" s="2" t="s">
        <v>48</v>
      </c>
      <c r="D54" s="37" t="s">
        <v>166</v>
      </c>
      <c r="E54" s="3" t="s">
        <v>6</v>
      </c>
      <c r="F54" s="3" t="s">
        <v>6</v>
      </c>
      <c r="G54" s="3" t="s">
        <v>6</v>
      </c>
      <c r="H54" s="4">
        <f>H55</f>
        <v>12500</v>
      </c>
      <c r="I54" s="4">
        <f aca="true" t="shared" si="20" ref="I54:O54">I55</f>
        <v>4550</v>
      </c>
      <c r="J54" s="4">
        <f t="shared" si="20"/>
        <v>4550</v>
      </c>
      <c r="K54" s="4">
        <f t="shared" si="20"/>
        <v>0</v>
      </c>
      <c r="L54" s="4">
        <f t="shared" si="20"/>
        <v>0</v>
      </c>
      <c r="M54" s="30">
        <f t="shared" si="20"/>
        <v>4550</v>
      </c>
      <c r="N54" s="4">
        <f t="shared" si="20"/>
        <v>7950</v>
      </c>
      <c r="O54" s="4">
        <f t="shared" si="20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6" t="s">
        <v>48</v>
      </c>
      <c r="D55" s="38" t="s">
        <v>166</v>
      </c>
      <c r="E55" s="7" t="s">
        <v>24</v>
      </c>
      <c r="F55" s="7" t="s">
        <v>23</v>
      </c>
      <c r="G55" s="7" t="s">
        <v>6</v>
      </c>
      <c r="H55" s="8">
        <f>H56</f>
        <v>12500</v>
      </c>
      <c r="I55" s="8">
        <f aca="true" t="shared" si="21" ref="I55:O55">I56</f>
        <v>4550</v>
      </c>
      <c r="J55" s="8">
        <f t="shared" si="21"/>
        <v>4550</v>
      </c>
      <c r="K55" s="8">
        <f t="shared" si="21"/>
        <v>0</v>
      </c>
      <c r="L55" s="8">
        <f t="shared" si="21"/>
        <v>0</v>
      </c>
      <c r="M55" s="31">
        <f t="shared" si="21"/>
        <v>4550</v>
      </c>
      <c r="N55" s="8">
        <f t="shared" si="21"/>
        <v>7950</v>
      </c>
      <c r="O55" s="8">
        <f t="shared" si="21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6" t="s">
        <v>48</v>
      </c>
      <c r="D56" s="38" t="s">
        <v>166</v>
      </c>
      <c r="E56" s="7" t="s">
        <v>24</v>
      </c>
      <c r="F56" s="7" t="s">
        <v>26</v>
      </c>
      <c r="G56" s="7" t="s">
        <v>14</v>
      </c>
      <c r="H56" s="8">
        <v>12500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7950</v>
      </c>
      <c r="O56" s="8">
        <f>I56-J56</f>
        <v>0</v>
      </c>
      <c r="P56" s="96"/>
    </row>
    <row r="57" spans="1:256" s="79" customFormat="1" ht="51" customHeight="1">
      <c r="A57" s="1" t="s">
        <v>49</v>
      </c>
      <c r="B57" s="2">
        <v>951</v>
      </c>
      <c r="C57" s="2" t="s">
        <v>48</v>
      </c>
      <c r="D57" s="3" t="s">
        <v>162</v>
      </c>
      <c r="E57" s="3" t="s">
        <v>6</v>
      </c>
      <c r="F57" s="3" t="s">
        <v>6</v>
      </c>
      <c r="G57" s="3" t="s">
        <v>6</v>
      </c>
      <c r="H57" s="4">
        <f>H58</f>
        <v>72000</v>
      </c>
      <c r="I57" s="4">
        <f aca="true" t="shared" si="22" ref="I57:O57">I58</f>
        <v>12000</v>
      </c>
      <c r="J57" s="4">
        <f t="shared" si="22"/>
        <v>12000</v>
      </c>
      <c r="K57" s="4">
        <f t="shared" si="22"/>
        <v>0</v>
      </c>
      <c r="L57" s="4">
        <f t="shared" si="22"/>
        <v>0</v>
      </c>
      <c r="M57" s="30">
        <f t="shared" si="22"/>
        <v>12000</v>
      </c>
      <c r="N57" s="4">
        <f t="shared" si="22"/>
        <v>60000</v>
      </c>
      <c r="O57" s="4">
        <f t="shared" si="22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6" t="s">
        <v>48</v>
      </c>
      <c r="D58" s="7" t="s">
        <v>162</v>
      </c>
      <c r="E58" s="7" t="s">
        <v>24</v>
      </c>
      <c r="F58" s="7" t="s">
        <v>23</v>
      </c>
      <c r="G58" s="7" t="s">
        <v>6</v>
      </c>
      <c r="H58" s="8">
        <f>H59</f>
        <v>72000</v>
      </c>
      <c r="I58" s="8">
        <f aca="true" t="shared" si="23" ref="I58:O58">I59</f>
        <v>12000</v>
      </c>
      <c r="J58" s="8">
        <f t="shared" si="23"/>
        <v>12000</v>
      </c>
      <c r="K58" s="8">
        <f t="shared" si="23"/>
        <v>0</v>
      </c>
      <c r="L58" s="8">
        <f t="shared" si="23"/>
        <v>0</v>
      </c>
      <c r="M58" s="31">
        <f t="shared" si="23"/>
        <v>12000</v>
      </c>
      <c r="N58" s="8">
        <f t="shared" si="23"/>
        <v>60000</v>
      </c>
      <c r="O58" s="8">
        <f t="shared" si="23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6" t="s">
        <v>48</v>
      </c>
      <c r="D59" s="7" t="s">
        <v>162</v>
      </c>
      <c r="E59" s="7" t="s">
        <v>24</v>
      </c>
      <c r="F59" s="7" t="s">
        <v>26</v>
      </c>
      <c r="G59" s="7" t="s">
        <v>14</v>
      </c>
      <c r="H59" s="8">
        <v>72000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60000</v>
      </c>
      <c r="O59" s="8">
        <f>I59-J59</f>
        <v>0</v>
      </c>
      <c r="P59" s="96"/>
    </row>
    <row r="60" spans="1:256" s="79" customFormat="1" ht="45" customHeight="1">
      <c r="A60" s="1" t="s">
        <v>50</v>
      </c>
      <c r="B60" s="2">
        <v>951</v>
      </c>
      <c r="C60" s="2" t="s">
        <v>48</v>
      </c>
      <c r="D60" s="3" t="s">
        <v>163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4" ref="I60:O60">I61</f>
        <v>72829</v>
      </c>
      <c r="J60" s="4">
        <f t="shared" si="24"/>
        <v>72829</v>
      </c>
      <c r="K60" s="4">
        <f t="shared" si="24"/>
        <v>0</v>
      </c>
      <c r="L60" s="4">
        <f t="shared" si="24"/>
        <v>0</v>
      </c>
      <c r="M60" s="30">
        <f t="shared" si="24"/>
        <v>72829</v>
      </c>
      <c r="N60" s="4">
        <f t="shared" si="24"/>
        <v>50171</v>
      </c>
      <c r="O60" s="4">
        <f t="shared" si="24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6" t="s">
        <v>48</v>
      </c>
      <c r="D61" s="7" t="s">
        <v>163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72829</v>
      </c>
      <c r="J61" s="8">
        <f>J63</f>
        <v>72829</v>
      </c>
      <c r="K61" s="8">
        <f>K63+K62</f>
        <v>0</v>
      </c>
      <c r="L61" s="8">
        <f>L63+L62</f>
        <v>0</v>
      </c>
      <c r="M61" s="8">
        <f>M63+M62</f>
        <v>72829</v>
      </c>
      <c r="N61" s="8">
        <f>N63+N62</f>
        <v>50171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6" t="s">
        <v>48</v>
      </c>
      <c r="D62" s="7" t="s">
        <v>163</v>
      </c>
      <c r="E62" s="7" t="s">
        <v>51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6" t="s">
        <v>48</v>
      </c>
      <c r="D63" s="7" t="s">
        <v>163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72829</v>
      </c>
      <c r="J63" s="8">
        <v>72829</v>
      </c>
      <c r="K63" s="8">
        <v>0</v>
      </c>
      <c r="L63" s="8">
        <v>0</v>
      </c>
      <c r="M63" s="95">
        <f>J63</f>
        <v>72829</v>
      </c>
      <c r="N63" s="8">
        <f>H63-I63</f>
        <v>50171</v>
      </c>
      <c r="O63" s="8">
        <f>I63-J63</f>
        <v>0</v>
      </c>
      <c r="P63" s="96"/>
    </row>
    <row r="64" spans="1:256" s="79" customFormat="1" ht="21.75" customHeight="1">
      <c r="A64" s="1" t="s">
        <v>52</v>
      </c>
      <c r="B64" s="2">
        <v>951</v>
      </c>
      <c r="C64" s="2" t="s">
        <v>48</v>
      </c>
      <c r="D64" s="3" t="s">
        <v>164</v>
      </c>
      <c r="E64" s="3" t="s">
        <v>6</v>
      </c>
      <c r="F64" s="3" t="s">
        <v>6</v>
      </c>
      <c r="G64" s="3" t="s">
        <v>6</v>
      </c>
      <c r="H64" s="4">
        <f>H71+H65+H67+H69</f>
        <v>146000</v>
      </c>
      <c r="I64" s="4">
        <f aca="true" t="shared" si="25" ref="I64:O64">I71+I65+I67+I69</f>
        <v>140661.2</v>
      </c>
      <c r="J64" s="4">
        <f t="shared" si="25"/>
        <v>140661.2</v>
      </c>
      <c r="K64" s="4">
        <f t="shared" si="25"/>
        <v>0</v>
      </c>
      <c r="L64" s="4">
        <f t="shared" si="25"/>
        <v>0</v>
      </c>
      <c r="M64" s="4">
        <f t="shared" si="25"/>
        <v>140661.2</v>
      </c>
      <c r="N64" s="4">
        <f t="shared" si="25"/>
        <v>5338.800000000003</v>
      </c>
      <c r="O64" s="4">
        <f t="shared" si="25"/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6" t="s">
        <v>48</v>
      </c>
      <c r="D65" s="7" t="s">
        <v>164</v>
      </c>
      <c r="E65" s="7">
        <v>244</v>
      </c>
      <c r="F65" s="7">
        <v>220</v>
      </c>
      <c r="G65" s="7" t="s">
        <v>6</v>
      </c>
      <c r="H65" s="8">
        <f aca="true" t="shared" si="26" ref="H65:O65">H66</f>
        <v>118000</v>
      </c>
      <c r="I65" s="8">
        <f t="shared" si="26"/>
        <v>112661.2</v>
      </c>
      <c r="J65" s="8">
        <f t="shared" si="26"/>
        <v>112661.2</v>
      </c>
      <c r="K65" s="8">
        <f t="shared" si="26"/>
        <v>0</v>
      </c>
      <c r="L65" s="8">
        <f t="shared" si="26"/>
        <v>0</v>
      </c>
      <c r="M65" s="8">
        <f t="shared" si="26"/>
        <v>112661.2</v>
      </c>
      <c r="N65" s="8">
        <f t="shared" si="26"/>
        <v>5338.800000000003</v>
      </c>
      <c r="O65" s="8">
        <f t="shared" si="26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6" t="s">
        <v>48</v>
      </c>
      <c r="D66" s="105" t="s">
        <v>164</v>
      </c>
      <c r="E66" s="7">
        <v>244</v>
      </c>
      <c r="F66" s="7">
        <v>226</v>
      </c>
      <c r="G66" s="7" t="s">
        <v>14</v>
      </c>
      <c r="H66" s="8">
        <v>118000</v>
      </c>
      <c r="I66" s="8">
        <v>112661.2</v>
      </c>
      <c r="J66" s="8">
        <v>112661.2</v>
      </c>
      <c r="K66" s="8">
        <v>0</v>
      </c>
      <c r="L66" s="8">
        <v>0</v>
      </c>
      <c r="M66" s="31">
        <f>J66</f>
        <v>112661.2</v>
      </c>
      <c r="N66" s="8">
        <f>H66-I66</f>
        <v>5338.800000000003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6" t="s">
        <v>48</v>
      </c>
      <c r="D67" s="7" t="s">
        <v>164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6" t="s">
        <v>48</v>
      </c>
      <c r="D68" s="7" t="s">
        <v>164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>
      <c r="A69" s="5" t="s">
        <v>38</v>
      </c>
      <c r="B69" s="104">
        <v>951</v>
      </c>
      <c r="C69" s="104" t="s">
        <v>48</v>
      </c>
      <c r="D69" s="105" t="s">
        <v>164</v>
      </c>
      <c r="E69" s="105">
        <v>852</v>
      </c>
      <c r="F69" s="105" t="s">
        <v>39</v>
      </c>
      <c r="G69" s="105" t="s">
        <v>6</v>
      </c>
      <c r="H69" s="106">
        <f aca="true" t="shared" si="27" ref="H69:O69">H70</f>
        <v>18000</v>
      </c>
      <c r="I69" s="8">
        <f t="shared" si="27"/>
        <v>18000</v>
      </c>
      <c r="J69" s="8">
        <f t="shared" si="27"/>
        <v>18000</v>
      </c>
      <c r="K69" s="8">
        <f t="shared" si="27"/>
        <v>0</v>
      </c>
      <c r="L69" s="8">
        <f t="shared" si="27"/>
        <v>0</v>
      </c>
      <c r="M69" s="8">
        <f t="shared" si="27"/>
        <v>18000</v>
      </c>
      <c r="N69" s="8">
        <f t="shared" si="27"/>
        <v>0</v>
      </c>
      <c r="O69" s="8">
        <f t="shared" si="27"/>
        <v>0</v>
      </c>
      <c r="P69" s="96"/>
    </row>
    <row r="70" spans="1:16" s="97" customFormat="1" ht="21.75" customHeight="1">
      <c r="A70" s="5" t="s">
        <v>38</v>
      </c>
      <c r="B70" s="104">
        <v>951</v>
      </c>
      <c r="C70" s="104" t="s">
        <v>48</v>
      </c>
      <c r="D70" s="105" t="s">
        <v>164</v>
      </c>
      <c r="E70" s="105">
        <v>852</v>
      </c>
      <c r="F70" s="105" t="s">
        <v>39</v>
      </c>
      <c r="G70" s="105" t="s">
        <v>14</v>
      </c>
      <c r="H70" s="106">
        <v>18000</v>
      </c>
      <c r="I70" s="8">
        <v>18000</v>
      </c>
      <c r="J70" s="8">
        <v>18000</v>
      </c>
      <c r="K70" s="8">
        <v>0</v>
      </c>
      <c r="L70" s="8">
        <v>0</v>
      </c>
      <c r="M70" s="31">
        <f>J70</f>
        <v>18000</v>
      </c>
      <c r="N70" s="8">
        <f>H70-I70</f>
        <v>0</v>
      </c>
      <c r="O70" s="8">
        <f>I70-J70</f>
        <v>0</v>
      </c>
      <c r="P70" s="96"/>
    </row>
    <row r="71" spans="1:16" s="97" customFormat="1" ht="18.75" customHeight="1">
      <c r="A71" s="5" t="s">
        <v>38</v>
      </c>
      <c r="B71" s="6">
        <v>951</v>
      </c>
      <c r="C71" s="6" t="s">
        <v>48</v>
      </c>
      <c r="D71" s="7" t="s">
        <v>164</v>
      </c>
      <c r="E71" s="7">
        <v>853</v>
      </c>
      <c r="F71" s="7" t="s">
        <v>39</v>
      </c>
      <c r="G71" s="7" t="s">
        <v>6</v>
      </c>
      <c r="H71" s="8">
        <f aca="true" t="shared" si="28" ref="H71:O71">H72</f>
        <v>10000</v>
      </c>
      <c r="I71" s="8">
        <f t="shared" si="28"/>
        <v>10000</v>
      </c>
      <c r="J71" s="8">
        <f t="shared" si="28"/>
        <v>10000</v>
      </c>
      <c r="K71" s="8">
        <f t="shared" si="28"/>
        <v>0</v>
      </c>
      <c r="L71" s="8">
        <f t="shared" si="28"/>
        <v>0</v>
      </c>
      <c r="M71" s="31">
        <f t="shared" si="28"/>
        <v>10000</v>
      </c>
      <c r="N71" s="8">
        <f t="shared" si="28"/>
        <v>0</v>
      </c>
      <c r="O71" s="8">
        <f t="shared" si="28"/>
        <v>0</v>
      </c>
      <c r="P71" s="96"/>
    </row>
    <row r="72" spans="1:16" s="97" customFormat="1" ht="22.5" customHeight="1">
      <c r="A72" s="5" t="s">
        <v>38</v>
      </c>
      <c r="B72" s="6">
        <v>951</v>
      </c>
      <c r="C72" s="6" t="s">
        <v>48</v>
      </c>
      <c r="D72" s="7" t="s">
        <v>164</v>
      </c>
      <c r="E72" s="7">
        <v>853</v>
      </c>
      <c r="F72" s="7" t="s">
        <v>39</v>
      </c>
      <c r="G72" s="7" t="s">
        <v>14</v>
      </c>
      <c r="H72" s="8">
        <v>10000</v>
      </c>
      <c r="I72" s="8">
        <v>10000</v>
      </c>
      <c r="J72" s="8">
        <v>10000</v>
      </c>
      <c r="K72" s="8">
        <v>0</v>
      </c>
      <c r="L72" s="8">
        <v>0</v>
      </c>
      <c r="M72" s="95">
        <f>J72</f>
        <v>10000</v>
      </c>
      <c r="N72" s="8">
        <f>H72-I72</f>
        <v>0</v>
      </c>
      <c r="O72" s="8">
        <f>I72-J72</f>
        <v>0</v>
      </c>
      <c r="P72" s="96"/>
    </row>
    <row r="73" spans="1:256" s="79" customFormat="1" ht="62.25" customHeight="1">
      <c r="A73" s="1" t="s">
        <v>180</v>
      </c>
      <c r="B73" s="2">
        <v>951</v>
      </c>
      <c r="C73" s="2" t="s">
        <v>48</v>
      </c>
      <c r="D73" s="3" t="s">
        <v>179</v>
      </c>
      <c r="E73" s="3" t="s">
        <v>6</v>
      </c>
      <c r="F73" s="3" t="s">
        <v>6</v>
      </c>
      <c r="G73" s="3" t="s">
        <v>6</v>
      </c>
      <c r="H73" s="4">
        <f>H74</f>
        <v>13000</v>
      </c>
      <c r="I73" s="4">
        <f>I74</f>
        <v>0</v>
      </c>
      <c r="J73" s="4">
        <f>J74</f>
        <v>0</v>
      </c>
      <c r="K73" s="4">
        <f>K80+K74+K76+K78</f>
        <v>0</v>
      </c>
      <c r="L73" s="4">
        <f>L80+L74+L76+L78</f>
        <v>0</v>
      </c>
      <c r="M73" s="4">
        <f>M74</f>
        <v>0</v>
      </c>
      <c r="N73" s="4">
        <f>N74</f>
        <v>13000</v>
      </c>
      <c r="O73" s="4">
        <f>O80+O74+O76+O78</f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25</v>
      </c>
      <c r="B74" s="6">
        <v>951</v>
      </c>
      <c r="C74" s="6" t="s">
        <v>48</v>
      </c>
      <c r="D74" s="7" t="s">
        <v>179</v>
      </c>
      <c r="E74" s="7">
        <v>540</v>
      </c>
      <c r="F74" s="7">
        <v>251</v>
      </c>
      <c r="G74" s="7" t="s">
        <v>6</v>
      </c>
      <c r="H74" s="8">
        <v>13000</v>
      </c>
      <c r="I74" s="8">
        <v>0</v>
      </c>
      <c r="J74" s="8">
        <v>0</v>
      </c>
      <c r="K74" s="8">
        <f>K75</f>
        <v>0</v>
      </c>
      <c r="L74" s="8">
        <f>L75</f>
        <v>0</v>
      </c>
      <c r="M74" s="8">
        <v>0</v>
      </c>
      <c r="N74" s="8">
        <f>H74-I74</f>
        <v>13000</v>
      </c>
      <c r="O74" s="8">
        <f>O75</f>
        <v>0</v>
      </c>
      <c r="P74" s="96"/>
    </row>
    <row r="75" spans="1:256" s="79" customFormat="1" ht="45.75" customHeight="1">
      <c r="A75" s="1" t="s">
        <v>53</v>
      </c>
      <c r="B75" s="2">
        <v>951</v>
      </c>
      <c r="C75" s="2" t="s">
        <v>54</v>
      </c>
      <c r="D75" s="3" t="s">
        <v>167</v>
      </c>
      <c r="E75" s="3" t="s">
        <v>6</v>
      </c>
      <c r="F75" s="3" t="s">
        <v>6</v>
      </c>
      <c r="G75" s="3" t="s">
        <v>6</v>
      </c>
      <c r="H75" s="4">
        <f>H76+H79+H81</f>
        <v>174800</v>
      </c>
      <c r="I75" s="4">
        <f aca="true" t="shared" si="29" ref="I75:O75">I76+I79+I81</f>
        <v>96946.04</v>
      </c>
      <c r="J75" s="4">
        <f t="shared" si="29"/>
        <v>96946.04</v>
      </c>
      <c r="K75" s="4">
        <f t="shared" si="29"/>
        <v>0</v>
      </c>
      <c r="L75" s="4">
        <f t="shared" si="29"/>
        <v>0</v>
      </c>
      <c r="M75" s="30">
        <f t="shared" si="29"/>
        <v>96946.04</v>
      </c>
      <c r="N75" s="4">
        <f t="shared" si="29"/>
        <v>77853.96</v>
      </c>
      <c r="O75" s="4">
        <f t="shared" si="29"/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9</v>
      </c>
      <c r="B76" s="6">
        <v>951</v>
      </c>
      <c r="C76" s="6" t="s">
        <v>54</v>
      </c>
      <c r="D76" s="7" t="s">
        <v>167</v>
      </c>
      <c r="E76" s="7" t="s">
        <v>11</v>
      </c>
      <c r="F76" s="7" t="s">
        <v>10</v>
      </c>
      <c r="G76" s="7" t="s">
        <v>6</v>
      </c>
      <c r="H76" s="8">
        <f>H77+H78</f>
        <v>160800</v>
      </c>
      <c r="I76" s="8">
        <f aca="true" t="shared" si="30" ref="I76:O76">I77+I78</f>
        <v>96946.04</v>
      </c>
      <c r="J76" s="8">
        <f t="shared" si="30"/>
        <v>96946.04</v>
      </c>
      <c r="K76" s="8">
        <f t="shared" si="30"/>
        <v>0</v>
      </c>
      <c r="L76" s="8">
        <f t="shared" si="30"/>
        <v>0</v>
      </c>
      <c r="M76" s="31">
        <f t="shared" si="30"/>
        <v>96946.04</v>
      </c>
      <c r="N76" s="8">
        <f t="shared" si="30"/>
        <v>63853.96000000001</v>
      </c>
      <c r="O76" s="8">
        <f t="shared" si="30"/>
        <v>0</v>
      </c>
      <c r="P76" s="96"/>
    </row>
    <row r="77" spans="1:16" s="97" customFormat="1" ht="21" customHeight="1">
      <c r="A77" s="5" t="s">
        <v>12</v>
      </c>
      <c r="B77" s="6">
        <v>951</v>
      </c>
      <c r="C77" s="6" t="s">
        <v>54</v>
      </c>
      <c r="D77" s="7" t="s">
        <v>167</v>
      </c>
      <c r="E77" s="7" t="s">
        <v>11</v>
      </c>
      <c r="F77" s="7" t="s">
        <v>13</v>
      </c>
      <c r="G77" s="7" t="s">
        <v>55</v>
      </c>
      <c r="H77" s="8">
        <v>112300</v>
      </c>
      <c r="I77" s="8">
        <v>77062.26</v>
      </c>
      <c r="J77" s="8">
        <v>77062.26</v>
      </c>
      <c r="K77" s="8">
        <v>0</v>
      </c>
      <c r="L77" s="8">
        <v>0</v>
      </c>
      <c r="M77" s="95">
        <f>J77</f>
        <v>77062.26</v>
      </c>
      <c r="N77" s="8">
        <f>H77-I77</f>
        <v>35237.740000000005</v>
      </c>
      <c r="O77" s="8">
        <f>I77-J77</f>
        <v>0</v>
      </c>
      <c r="P77" s="96"/>
    </row>
    <row r="78" spans="1:16" s="97" customFormat="1" ht="19.5" customHeight="1">
      <c r="A78" s="5" t="s">
        <v>15</v>
      </c>
      <c r="B78" s="6">
        <v>951</v>
      </c>
      <c r="C78" s="6" t="s">
        <v>54</v>
      </c>
      <c r="D78" s="7" t="s">
        <v>167</v>
      </c>
      <c r="E78" s="7" t="s">
        <v>405</v>
      </c>
      <c r="F78" s="7" t="s">
        <v>16</v>
      </c>
      <c r="G78" s="7" t="s">
        <v>55</v>
      </c>
      <c r="H78" s="8">
        <v>48500</v>
      </c>
      <c r="I78" s="8">
        <v>19883.78</v>
      </c>
      <c r="J78" s="8">
        <v>19883.78</v>
      </c>
      <c r="K78" s="8">
        <v>0</v>
      </c>
      <c r="L78" s="8">
        <v>0</v>
      </c>
      <c r="M78" s="95">
        <f>J78</f>
        <v>19883.78</v>
      </c>
      <c r="N78" s="8">
        <f>H78-I78</f>
        <v>28616.22</v>
      </c>
      <c r="O78" s="8">
        <f>I78-J78</f>
        <v>0</v>
      </c>
      <c r="P78" s="96"/>
    </row>
    <row r="79" spans="1:16" s="97" customFormat="1" ht="20.25" customHeight="1" hidden="1">
      <c r="A79" s="5" t="s">
        <v>22</v>
      </c>
      <c r="B79" s="6">
        <v>951</v>
      </c>
      <c r="C79" s="6" t="s">
        <v>54</v>
      </c>
      <c r="D79" s="7" t="s">
        <v>167</v>
      </c>
      <c r="E79" s="7" t="s">
        <v>24</v>
      </c>
      <c r="F79" s="7" t="s">
        <v>23</v>
      </c>
      <c r="G79" s="7" t="s">
        <v>6</v>
      </c>
      <c r="H79" s="8">
        <f>H80</f>
        <v>0</v>
      </c>
      <c r="I79" s="8">
        <f aca="true" t="shared" si="31" ref="I79:O79">I80</f>
        <v>0</v>
      </c>
      <c r="J79" s="8">
        <f t="shared" si="31"/>
        <v>0</v>
      </c>
      <c r="K79" s="8">
        <f t="shared" si="31"/>
        <v>0</v>
      </c>
      <c r="L79" s="8">
        <f t="shared" si="31"/>
        <v>0</v>
      </c>
      <c r="M79" s="31">
        <f t="shared" si="31"/>
        <v>0</v>
      </c>
      <c r="N79" s="8">
        <f t="shared" si="31"/>
        <v>0</v>
      </c>
      <c r="O79" s="8">
        <f t="shared" si="31"/>
        <v>0</v>
      </c>
      <c r="P79" s="96"/>
    </row>
    <row r="80" spans="1:16" s="97" customFormat="1" ht="21" customHeight="1" hidden="1">
      <c r="A80" s="5" t="s">
        <v>25</v>
      </c>
      <c r="B80" s="6">
        <v>951</v>
      </c>
      <c r="C80" s="6" t="s">
        <v>54</v>
      </c>
      <c r="D80" s="7" t="s">
        <v>167</v>
      </c>
      <c r="E80" s="7" t="s">
        <v>24</v>
      </c>
      <c r="F80" s="7" t="s">
        <v>26</v>
      </c>
      <c r="G80" s="7" t="s">
        <v>55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16" s="97" customFormat="1" ht="22.5" customHeight="1">
      <c r="A81" s="5" t="s">
        <v>29</v>
      </c>
      <c r="B81" s="6">
        <v>951</v>
      </c>
      <c r="C81" s="6" t="s">
        <v>54</v>
      </c>
      <c r="D81" s="7" t="s">
        <v>167</v>
      </c>
      <c r="E81" s="7" t="s">
        <v>24</v>
      </c>
      <c r="F81" s="7" t="s">
        <v>30</v>
      </c>
      <c r="G81" s="7" t="s">
        <v>6</v>
      </c>
      <c r="H81" s="8">
        <f>H82</f>
        <v>14000</v>
      </c>
      <c r="I81" s="8">
        <f aca="true" t="shared" si="32" ref="I81:O81">I82</f>
        <v>0</v>
      </c>
      <c r="J81" s="8">
        <f t="shared" si="32"/>
        <v>0</v>
      </c>
      <c r="K81" s="8">
        <f t="shared" si="32"/>
        <v>0</v>
      </c>
      <c r="L81" s="8">
        <f t="shared" si="32"/>
        <v>0</v>
      </c>
      <c r="M81" s="31">
        <f t="shared" si="32"/>
        <v>0</v>
      </c>
      <c r="N81" s="8">
        <f t="shared" si="32"/>
        <v>14000</v>
      </c>
      <c r="O81" s="8">
        <f t="shared" si="32"/>
        <v>0</v>
      </c>
      <c r="P81" s="96"/>
    </row>
    <row r="82" spans="1:16" s="97" customFormat="1" ht="21" customHeight="1">
      <c r="A82" s="5" t="s">
        <v>29</v>
      </c>
      <c r="B82" s="6">
        <v>951</v>
      </c>
      <c r="C82" s="6" t="s">
        <v>54</v>
      </c>
      <c r="D82" s="7" t="s">
        <v>167</v>
      </c>
      <c r="E82" s="7" t="s">
        <v>24</v>
      </c>
      <c r="F82" s="7" t="s">
        <v>30</v>
      </c>
      <c r="G82" s="7" t="s">
        <v>55</v>
      </c>
      <c r="H82" s="8">
        <v>14000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14000</v>
      </c>
      <c r="O82" s="8">
        <f>I82-J82</f>
        <v>0</v>
      </c>
      <c r="P82" s="96"/>
    </row>
    <row r="83" spans="1:256" s="79" customFormat="1" ht="27.75" customHeight="1" hidden="1">
      <c r="A83" s="1" t="s">
        <v>56</v>
      </c>
      <c r="B83" s="2">
        <v>951</v>
      </c>
      <c r="C83" s="2" t="s">
        <v>58</v>
      </c>
      <c r="D83" s="3" t="s">
        <v>57</v>
      </c>
      <c r="E83" s="3" t="s">
        <v>6</v>
      </c>
      <c r="F83" s="3" t="s">
        <v>6</v>
      </c>
      <c r="G83" s="3" t="s">
        <v>6</v>
      </c>
      <c r="H83" s="4">
        <f>H84</f>
        <v>0</v>
      </c>
      <c r="I83" s="4">
        <f aca="true" t="shared" si="33" ref="I83:O83">I84</f>
        <v>0</v>
      </c>
      <c r="J83" s="4">
        <f t="shared" si="33"/>
        <v>0</v>
      </c>
      <c r="K83" s="4">
        <f t="shared" si="33"/>
        <v>0</v>
      </c>
      <c r="L83" s="4">
        <f t="shared" si="33"/>
        <v>0</v>
      </c>
      <c r="M83" s="30">
        <f t="shared" si="33"/>
        <v>0</v>
      </c>
      <c r="N83" s="4">
        <f t="shared" si="33"/>
        <v>0</v>
      </c>
      <c r="O83" s="4">
        <f t="shared" si="33"/>
        <v>0</v>
      </c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16" s="97" customFormat="1" ht="13.5" customHeight="1" hidden="1">
      <c r="A84" s="5" t="s">
        <v>22</v>
      </c>
      <c r="B84" s="6">
        <v>951</v>
      </c>
      <c r="C84" s="6" t="s">
        <v>58</v>
      </c>
      <c r="D84" s="7" t="s">
        <v>57</v>
      </c>
      <c r="E84" s="7" t="s">
        <v>24</v>
      </c>
      <c r="F84" s="7" t="s">
        <v>23</v>
      </c>
      <c r="G84" s="7" t="s">
        <v>6</v>
      </c>
      <c r="H84" s="8">
        <f>H85</f>
        <v>0</v>
      </c>
      <c r="I84" s="8">
        <f aca="true" t="shared" si="34" ref="I84:O84">I85</f>
        <v>0</v>
      </c>
      <c r="J84" s="8">
        <f t="shared" si="34"/>
        <v>0</v>
      </c>
      <c r="K84" s="8">
        <f t="shared" si="34"/>
        <v>0</v>
      </c>
      <c r="L84" s="8">
        <f t="shared" si="34"/>
        <v>0</v>
      </c>
      <c r="M84" s="31">
        <f t="shared" si="34"/>
        <v>0</v>
      </c>
      <c r="N84" s="8">
        <f t="shared" si="34"/>
        <v>0</v>
      </c>
      <c r="O84" s="8">
        <f t="shared" si="34"/>
        <v>0</v>
      </c>
      <c r="P84" s="96"/>
    </row>
    <row r="85" spans="1:16" s="97" customFormat="1" ht="18" customHeight="1" hidden="1">
      <c r="A85" s="5" t="s">
        <v>25</v>
      </c>
      <c r="B85" s="6">
        <v>951</v>
      </c>
      <c r="C85" s="6" t="s">
        <v>58</v>
      </c>
      <c r="D85" s="7" t="s">
        <v>57</v>
      </c>
      <c r="E85" s="7" t="s">
        <v>24</v>
      </c>
      <c r="F85" s="7" t="s">
        <v>26</v>
      </c>
      <c r="G85" s="7" t="s">
        <v>14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5">
        <f>J85</f>
        <v>0</v>
      </c>
      <c r="N85" s="8">
        <f>H85-I85</f>
        <v>0</v>
      </c>
      <c r="O85" s="8">
        <f>I85-J85</f>
        <v>0</v>
      </c>
      <c r="P85" s="96"/>
    </row>
    <row r="86" spans="1:256" s="79" customFormat="1" ht="27" customHeight="1">
      <c r="A86" s="1" t="s">
        <v>59</v>
      </c>
      <c r="B86" s="2">
        <v>951</v>
      </c>
      <c r="C86" s="2" t="s">
        <v>58</v>
      </c>
      <c r="D86" s="3" t="s">
        <v>168</v>
      </c>
      <c r="E86" s="3" t="s">
        <v>6</v>
      </c>
      <c r="F86" s="3" t="s">
        <v>6</v>
      </c>
      <c r="G86" s="3" t="s">
        <v>6</v>
      </c>
      <c r="H86" s="4">
        <f>H87</f>
        <v>5000</v>
      </c>
      <c r="I86" s="4">
        <f aca="true" t="shared" si="35" ref="I86:O86">I87</f>
        <v>1000</v>
      </c>
      <c r="J86" s="4">
        <f t="shared" si="35"/>
        <v>1000</v>
      </c>
      <c r="K86" s="4">
        <f t="shared" si="35"/>
        <v>0</v>
      </c>
      <c r="L86" s="4">
        <f t="shared" si="35"/>
        <v>0</v>
      </c>
      <c r="M86" s="30">
        <f t="shared" si="35"/>
        <v>1000</v>
      </c>
      <c r="N86" s="4">
        <f t="shared" si="35"/>
        <v>4000</v>
      </c>
      <c r="O86" s="4">
        <f t="shared" si="35"/>
        <v>0</v>
      </c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16" s="97" customFormat="1" ht="18" customHeight="1">
      <c r="A87" s="5" t="s">
        <v>22</v>
      </c>
      <c r="B87" s="6">
        <v>951</v>
      </c>
      <c r="C87" s="6" t="s">
        <v>58</v>
      </c>
      <c r="D87" s="7" t="s">
        <v>168</v>
      </c>
      <c r="E87" s="7" t="s">
        <v>24</v>
      </c>
      <c r="F87" s="7" t="s">
        <v>23</v>
      </c>
      <c r="G87" s="7" t="s">
        <v>6</v>
      </c>
      <c r="H87" s="8">
        <f>H88</f>
        <v>5000</v>
      </c>
      <c r="I87" s="8">
        <f aca="true" t="shared" si="36" ref="I87:O87">I88</f>
        <v>1000</v>
      </c>
      <c r="J87" s="8">
        <f t="shared" si="36"/>
        <v>1000</v>
      </c>
      <c r="K87" s="8">
        <f t="shared" si="36"/>
        <v>0</v>
      </c>
      <c r="L87" s="8">
        <f t="shared" si="36"/>
        <v>0</v>
      </c>
      <c r="M87" s="31">
        <f t="shared" si="36"/>
        <v>1000</v>
      </c>
      <c r="N87" s="8">
        <f t="shared" si="36"/>
        <v>4000</v>
      </c>
      <c r="O87" s="8">
        <f t="shared" si="36"/>
        <v>0</v>
      </c>
      <c r="P87" s="96"/>
    </row>
    <row r="88" spans="1:16" s="97" customFormat="1" ht="22.5" customHeight="1">
      <c r="A88" s="5" t="s">
        <v>25</v>
      </c>
      <c r="B88" s="6">
        <v>951</v>
      </c>
      <c r="C88" s="6" t="s">
        <v>58</v>
      </c>
      <c r="D88" s="7" t="s">
        <v>168</v>
      </c>
      <c r="E88" s="7" t="s">
        <v>24</v>
      </c>
      <c r="F88" s="7" t="s">
        <v>26</v>
      </c>
      <c r="G88" s="7" t="s">
        <v>14</v>
      </c>
      <c r="H88" s="8">
        <v>5000</v>
      </c>
      <c r="I88" s="8">
        <v>1000</v>
      </c>
      <c r="J88" s="8">
        <v>1000</v>
      </c>
      <c r="K88" s="8">
        <v>0</v>
      </c>
      <c r="L88" s="8">
        <v>0</v>
      </c>
      <c r="M88" s="95">
        <f>J88</f>
        <v>1000</v>
      </c>
      <c r="N88" s="8">
        <f>H88-I88</f>
        <v>4000</v>
      </c>
      <c r="O88" s="8">
        <f>I88-J88</f>
        <v>0</v>
      </c>
      <c r="P88" s="96"/>
    </row>
    <row r="89" spans="1:256" s="79" customFormat="1" ht="63" customHeight="1">
      <c r="A89" s="1" t="s">
        <v>60</v>
      </c>
      <c r="B89" s="2">
        <v>951</v>
      </c>
      <c r="C89" s="2" t="s">
        <v>58</v>
      </c>
      <c r="D89" s="3" t="s">
        <v>169</v>
      </c>
      <c r="E89" s="3" t="s">
        <v>6</v>
      </c>
      <c r="F89" s="3" t="s">
        <v>6</v>
      </c>
      <c r="G89" s="3" t="s">
        <v>6</v>
      </c>
      <c r="H89" s="4">
        <f>H90</f>
        <v>143600</v>
      </c>
      <c r="I89" s="4">
        <f aca="true" t="shared" si="37" ref="I89:O89">I90</f>
        <v>112000</v>
      </c>
      <c r="J89" s="4">
        <f t="shared" si="37"/>
        <v>112000</v>
      </c>
      <c r="K89" s="4">
        <f t="shared" si="37"/>
        <v>0</v>
      </c>
      <c r="L89" s="4">
        <f t="shared" si="37"/>
        <v>0</v>
      </c>
      <c r="M89" s="30">
        <f t="shared" si="37"/>
        <v>112000</v>
      </c>
      <c r="N89" s="4">
        <f t="shared" si="37"/>
        <v>31600</v>
      </c>
      <c r="O89" s="4">
        <f t="shared" si="37"/>
        <v>0</v>
      </c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16" s="97" customFormat="1" ht="20.25" customHeight="1">
      <c r="A90" s="5" t="s">
        <v>42</v>
      </c>
      <c r="B90" s="6">
        <v>951</v>
      </c>
      <c r="C90" s="6" t="s">
        <v>58</v>
      </c>
      <c r="D90" s="7" t="s">
        <v>169</v>
      </c>
      <c r="E90" s="7" t="s">
        <v>44</v>
      </c>
      <c r="F90" s="7" t="s">
        <v>43</v>
      </c>
      <c r="G90" s="7" t="s">
        <v>6</v>
      </c>
      <c r="H90" s="8">
        <f>H91</f>
        <v>143600</v>
      </c>
      <c r="I90" s="8">
        <f>I91</f>
        <v>112000</v>
      </c>
      <c r="J90" s="8">
        <f aca="true" t="shared" si="38" ref="J90:O90">J91</f>
        <v>112000</v>
      </c>
      <c r="K90" s="8">
        <f t="shared" si="38"/>
        <v>0</v>
      </c>
      <c r="L90" s="8">
        <f t="shared" si="38"/>
        <v>0</v>
      </c>
      <c r="M90" s="31">
        <f t="shared" si="38"/>
        <v>112000</v>
      </c>
      <c r="N90" s="8">
        <f t="shared" si="38"/>
        <v>31600</v>
      </c>
      <c r="O90" s="8">
        <f t="shared" si="38"/>
        <v>0</v>
      </c>
      <c r="P90" s="96"/>
    </row>
    <row r="91" spans="1:16" s="97" customFormat="1" ht="33.75" customHeight="1">
      <c r="A91" s="5" t="s">
        <v>45</v>
      </c>
      <c r="B91" s="6">
        <v>951</v>
      </c>
      <c r="C91" s="6" t="s">
        <v>58</v>
      </c>
      <c r="D91" s="7" t="s">
        <v>169</v>
      </c>
      <c r="E91" s="7" t="s">
        <v>44</v>
      </c>
      <c r="F91" s="7" t="s">
        <v>46</v>
      </c>
      <c r="G91" s="7" t="s">
        <v>61</v>
      </c>
      <c r="H91" s="8">
        <v>143600</v>
      </c>
      <c r="I91" s="8">
        <v>112000</v>
      </c>
      <c r="J91" s="8">
        <v>112000</v>
      </c>
      <c r="K91" s="8">
        <v>0</v>
      </c>
      <c r="L91" s="8">
        <v>0</v>
      </c>
      <c r="M91" s="95">
        <f>J91</f>
        <v>112000</v>
      </c>
      <c r="N91" s="8">
        <f>H91-I91</f>
        <v>31600</v>
      </c>
      <c r="O91" s="8">
        <f>I91-J91</f>
        <v>0</v>
      </c>
      <c r="P91" s="96"/>
    </row>
    <row r="92" spans="1:256" s="79" customFormat="1" ht="39" customHeight="1">
      <c r="A92" s="1" t="s">
        <v>62</v>
      </c>
      <c r="B92" s="2">
        <v>951</v>
      </c>
      <c r="C92" s="2" t="s">
        <v>58</v>
      </c>
      <c r="D92" s="3" t="s">
        <v>181</v>
      </c>
      <c r="E92" s="3" t="s">
        <v>6</v>
      </c>
      <c r="F92" s="3" t="s">
        <v>6</v>
      </c>
      <c r="G92" s="3" t="s">
        <v>6</v>
      </c>
      <c r="H92" s="4">
        <f>H93</f>
        <v>2000</v>
      </c>
      <c r="I92" s="4">
        <f aca="true" t="shared" si="39" ref="I92:O92">I93</f>
        <v>0</v>
      </c>
      <c r="J92" s="4">
        <f t="shared" si="39"/>
        <v>0</v>
      </c>
      <c r="K92" s="4">
        <f t="shared" si="39"/>
        <v>0</v>
      </c>
      <c r="L92" s="4">
        <f t="shared" si="39"/>
        <v>0</v>
      </c>
      <c r="M92" s="30">
        <f t="shared" si="39"/>
        <v>0</v>
      </c>
      <c r="N92" s="4">
        <f t="shared" si="39"/>
        <v>2000</v>
      </c>
      <c r="O92" s="4">
        <f t="shared" si="39"/>
        <v>0</v>
      </c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16" s="97" customFormat="1" ht="18.75" customHeight="1">
      <c r="A93" s="5" t="s">
        <v>22</v>
      </c>
      <c r="B93" s="6">
        <v>951</v>
      </c>
      <c r="C93" s="6" t="s">
        <v>58</v>
      </c>
      <c r="D93" s="7" t="s">
        <v>181</v>
      </c>
      <c r="E93" s="7" t="s">
        <v>24</v>
      </c>
      <c r="F93" s="7" t="s">
        <v>23</v>
      </c>
      <c r="G93" s="7" t="s">
        <v>6</v>
      </c>
      <c r="H93" s="8">
        <f>H94</f>
        <v>2000</v>
      </c>
      <c r="I93" s="8">
        <f aca="true" t="shared" si="40" ref="I93:O93">I94</f>
        <v>0</v>
      </c>
      <c r="J93" s="8">
        <f t="shared" si="40"/>
        <v>0</v>
      </c>
      <c r="K93" s="8">
        <f t="shared" si="40"/>
        <v>0</v>
      </c>
      <c r="L93" s="8">
        <f t="shared" si="40"/>
        <v>0</v>
      </c>
      <c r="M93" s="31">
        <f t="shared" si="40"/>
        <v>0</v>
      </c>
      <c r="N93" s="8">
        <f t="shared" si="40"/>
        <v>2000</v>
      </c>
      <c r="O93" s="8">
        <f t="shared" si="40"/>
        <v>0</v>
      </c>
      <c r="P93" s="96"/>
    </row>
    <row r="94" spans="1:16" s="97" customFormat="1" ht="20.25" customHeight="1">
      <c r="A94" s="5" t="s">
        <v>25</v>
      </c>
      <c r="B94" s="6">
        <v>951</v>
      </c>
      <c r="C94" s="6" t="s">
        <v>58</v>
      </c>
      <c r="D94" s="7" t="s">
        <v>181</v>
      </c>
      <c r="E94" s="7" t="s">
        <v>24</v>
      </c>
      <c r="F94" s="7" t="s">
        <v>26</v>
      </c>
      <c r="G94" s="7" t="s">
        <v>14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2000</v>
      </c>
      <c r="O94" s="8">
        <f>I94-J94</f>
        <v>0</v>
      </c>
      <c r="P94" s="96"/>
    </row>
    <row r="95" spans="1:256" s="79" customFormat="1" ht="72.75" customHeight="1">
      <c r="A95" s="1" t="s">
        <v>63</v>
      </c>
      <c r="B95" s="2">
        <v>951</v>
      </c>
      <c r="C95" s="2" t="s">
        <v>58</v>
      </c>
      <c r="D95" s="3" t="s">
        <v>170</v>
      </c>
      <c r="E95" s="3" t="s">
        <v>6</v>
      </c>
      <c r="F95" s="3" t="s">
        <v>6</v>
      </c>
      <c r="G95" s="3" t="s">
        <v>6</v>
      </c>
      <c r="H95" s="4">
        <f>H96</f>
        <v>6000</v>
      </c>
      <c r="I95" s="4">
        <f aca="true" t="shared" si="41" ref="I95:O95">I96</f>
        <v>0</v>
      </c>
      <c r="J95" s="4">
        <f t="shared" si="41"/>
        <v>0</v>
      </c>
      <c r="K95" s="4">
        <f t="shared" si="41"/>
        <v>0</v>
      </c>
      <c r="L95" s="4">
        <f t="shared" si="41"/>
        <v>0</v>
      </c>
      <c r="M95" s="30">
        <f t="shared" si="41"/>
        <v>0</v>
      </c>
      <c r="N95" s="4">
        <f t="shared" si="41"/>
        <v>6000</v>
      </c>
      <c r="O95" s="4">
        <f t="shared" si="41"/>
        <v>0</v>
      </c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16" s="97" customFormat="1" ht="19.5" customHeight="1">
      <c r="A96" s="5" t="s">
        <v>22</v>
      </c>
      <c r="B96" s="6">
        <v>951</v>
      </c>
      <c r="C96" s="6" t="s">
        <v>58</v>
      </c>
      <c r="D96" s="7" t="s">
        <v>170</v>
      </c>
      <c r="E96" s="7" t="s">
        <v>24</v>
      </c>
      <c r="F96" s="7" t="s">
        <v>23</v>
      </c>
      <c r="G96" s="7" t="s">
        <v>6</v>
      </c>
      <c r="H96" s="8">
        <f>H97</f>
        <v>6000</v>
      </c>
      <c r="I96" s="8">
        <f aca="true" t="shared" si="42" ref="I96:O96">I97</f>
        <v>0</v>
      </c>
      <c r="J96" s="8">
        <f t="shared" si="42"/>
        <v>0</v>
      </c>
      <c r="K96" s="8">
        <f t="shared" si="42"/>
        <v>0</v>
      </c>
      <c r="L96" s="8">
        <f t="shared" si="42"/>
        <v>0</v>
      </c>
      <c r="M96" s="31">
        <f t="shared" si="42"/>
        <v>0</v>
      </c>
      <c r="N96" s="8">
        <f t="shared" si="42"/>
        <v>6000</v>
      </c>
      <c r="O96" s="8">
        <f t="shared" si="42"/>
        <v>0</v>
      </c>
      <c r="P96" s="96"/>
    </row>
    <row r="97" spans="1:16" s="97" customFormat="1" ht="20.25" customHeight="1">
      <c r="A97" s="5" t="s">
        <v>25</v>
      </c>
      <c r="B97" s="6">
        <v>951</v>
      </c>
      <c r="C97" s="6" t="s">
        <v>58</v>
      </c>
      <c r="D97" s="7" t="s">
        <v>170</v>
      </c>
      <c r="E97" s="7" t="s">
        <v>24</v>
      </c>
      <c r="F97" s="7" t="s">
        <v>26</v>
      </c>
      <c r="G97" s="7" t="s">
        <v>14</v>
      </c>
      <c r="H97" s="8">
        <v>6000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6000</v>
      </c>
      <c r="O97" s="8">
        <f>I97-J97</f>
        <v>0</v>
      </c>
      <c r="P97" s="96"/>
    </row>
    <row r="98" spans="1:256" s="79" customFormat="1" ht="43.5" customHeight="1" hidden="1">
      <c r="A98" s="1" t="s">
        <v>124</v>
      </c>
      <c r="B98" s="2">
        <v>951</v>
      </c>
      <c r="C98" s="39" t="s">
        <v>126</v>
      </c>
      <c r="D98" s="3">
        <v>9995104</v>
      </c>
      <c r="E98" s="3"/>
      <c r="F98" s="3"/>
      <c r="G98" s="3"/>
      <c r="H98" s="4">
        <f>H99</f>
        <v>0</v>
      </c>
      <c r="I98" s="4">
        <f aca="true" t="shared" si="43" ref="I98:O98">I99</f>
        <v>0</v>
      </c>
      <c r="J98" s="4">
        <f t="shared" si="43"/>
        <v>0</v>
      </c>
      <c r="K98" s="4">
        <f t="shared" si="43"/>
        <v>0</v>
      </c>
      <c r="L98" s="4">
        <f t="shared" si="43"/>
        <v>0</v>
      </c>
      <c r="M98" s="4">
        <f t="shared" si="43"/>
        <v>0</v>
      </c>
      <c r="N98" s="4">
        <f t="shared" si="43"/>
        <v>0</v>
      </c>
      <c r="O98" s="4">
        <f t="shared" si="43"/>
        <v>0</v>
      </c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16" s="97" customFormat="1" ht="20.25" customHeight="1" hidden="1">
      <c r="A99" s="5" t="s">
        <v>125</v>
      </c>
      <c r="B99" s="6">
        <v>951</v>
      </c>
      <c r="C99" s="40" t="s">
        <v>126</v>
      </c>
      <c r="D99" s="7">
        <v>9995104</v>
      </c>
      <c r="E99" s="7">
        <v>360</v>
      </c>
      <c r="F99" s="7"/>
      <c r="G99" s="7"/>
      <c r="H99" s="8">
        <f>H100</f>
        <v>0</v>
      </c>
      <c r="I99" s="8">
        <f aca="true" t="shared" si="44" ref="I99:O99">I100</f>
        <v>0</v>
      </c>
      <c r="J99" s="8">
        <f t="shared" si="44"/>
        <v>0</v>
      </c>
      <c r="K99" s="8">
        <f t="shared" si="44"/>
        <v>0</v>
      </c>
      <c r="L99" s="8">
        <f t="shared" si="44"/>
        <v>0</v>
      </c>
      <c r="M99" s="8">
        <f t="shared" si="44"/>
        <v>0</v>
      </c>
      <c r="N99" s="8">
        <f t="shared" si="44"/>
        <v>0</v>
      </c>
      <c r="O99" s="8">
        <f t="shared" si="44"/>
        <v>0</v>
      </c>
      <c r="P99" s="96"/>
    </row>
    <row r="100" spans="1:16" s="97" customFormat="1" ht="20.25" customHeight="1" hidden="1">
      <c r="A100" s="5" t="s">
        <v>125</v>
      </c>
      <c r="B100" s="6">
        <v>951</v>
      </c>
      <c r="C100" s="40" t="s">
        <v>126</v>
      </c>
      <c r="D100" s="7">
        <v>9995104</v>
      </c>
      <c r="E100" s="7">
        <v>360</v>
      </c>
      <c r="F100" s="7">
        <v>262</v>
      </c>
      <c r="G100" s="38" t="s">
        <v>128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>H100-I100</f>
        <v>0</v>
      </c>
      <c r="O100" s="8">
        <f>I100-J100</f>
        <v>0</v>
      </c>
      <c r="P100" s="96"/>
    </row>
    <row r="101" spans="1:256" s="79" customFormat="1" ht="37.5" customHeight="1">
      <c r="A101" s="1" t="s">
        <v>64</v>
      </c>
      <c r="B101" s="2">
        <v>951</v>
      </c>
      <c r="C101" s="2" t="s">
        <v>65</v>
      </c>
      <c r="D101" s="3" t="s">
        <v>171</v>
      </c>
      <c r="E101" s="3" t="s">
        <v>6</v>
      </c>
      <c r="F101" s="3" t="s">
        <v>6</v>
      </c>
      <c r="G101" s="3" t="s">
        <v>6</v>
      </c>
      <c r="H101" s="4">
        <f>H102</f>
        <v>809300</v>
      </c>
      <c r="I101" s="4">
        <f aca="true" t="shared" si="45" ref="I101:O101">I102</f>
        <v>161960</v>
      </c>
      <c r="J101" s="4">
        <f t="shared" si="45"/>
        <v>161960</v>
      </c>
      <c r="K101" s="4">
        <f t="shared" si="45"/>
        <v>0</v>
      </c>
      <c r="L101" s="4">
        <f t="shared" si="45"/>
        <v>0</v>
      </c>
      <c r="M101" s="30">
        <f t="shared" si="45"/>
        <v>161960</v>
      </c>
      <c r="N101" s="4">
        <f t="shared" si="45"/>
        <v>647340</v>
      </c>
      <c r="O101" s="4">
        <f t="shared" si="45"/>
        <v>0</v>
      </c>
      <c r="P101" s="9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6" s="97" customFormat="1" ht="17.25" customHeight="1">
      <c r="A102" s="5" t="s">
        <v>22</v>
      </c>
      <c r="B102" s="6">
        <v>951</v>
      </c>
      <c r="C102" s="6" t="s">
        <v>65</v>
      </c>
      <c r="D102" s="7" t="s">
        <v>171</v>
      </c>
      <c r="E102" s="7" t="s">
        <v>24</v>
      </c>
      <c r="F102" s="7" t="s">
        <v>23</v>
      </c>
      <c r="G102" s="7" t="s">
        <v>6</v>
      </c>
      <c r="H102" s="8">
        <f>H103+H104</f>
        <v>809300</v>
      </c>
      <c r="I102" s="8">
        <f aca="true" t="shared" si="46" ref="I102:O102">I103+I104</f>
        <v>161960</v>
      </c>
      <c r="J102" s="8">
        <f t="shared" si="46"/>
        <v>161960</v>
      </c>
      <c r="K102" s="8">
        <f t="shared" si="46"/>
        <v>0</v>
      </c>
      <c r="L102" s="8">
        <f t="shared" si="46"/>
        <v>0</v>
      </c>
      <c r="M102" s="31">
        <f t="shared" si="46"/>
        <v>161960</v>
      </c>
      <c r="N102" s="8">
        <f t="shared" si="46"/>
        <v>647340</v>
      </c>
      <c r="O102" s="8">
        <f t="shared" si="46"/>
        <v>0</v>
      </c>
      <c r="P102" s="96"/>
    </row>
    <row r="103" spans="1:16" s="97" customFormat="1" ht="21.75" customHeight="1">
      <c r="A103" s="5" t="s">
        <v>36</v>
      </c>
      <c r="B103" s="6">
        <v>951</v>
      </c>
      <c r="C103" s="6" t="s">
        <v>65</v>
      </c>
      <c r="D103" s="7" t="s">
        <v>171</v>
      </c>
      <c r="E103" s="7" t="s">
        <v>24</v>
      </c>
      <c r="F103" s="7" t="s">
        <v>37</v>
      </c>
      <c r="G103" s="7" t="s">
        <v>14</v>
      </c>
      <c r="H103" s="8">
        <v>609300</v>
      </c>
      <c r="I103" s="8">
        <v>77720</v>
      </c>
      <c r="J103" s="8">
        <v>77720</v>
      </c>
      <c r="K103" s="8">
        <v>0</v>
      </c>
      <c r="L103" s="8">
        <v>0</v>
      </c>
      <c r="M103" s="95">
        <f>J103</f>
        <v>77720</v>
      </c>
      <c r="N103" s="8">
        <f aca="true" t="shared" si="47" ref="N103:O107">H103-I103</f>
        <v>531580</v>
      </c>
      <c r="O103" s="8">
        <f t="shared" si="47"/>
        <v>0</v>
      </c>
      <c r="P103" s="96"/>
    </row>
    <row r="104" spans="1:16" s="97" customFormat="1" ht="16.5" customHeight="1">
      <c r="A104" s="5" t="s">
        <v>25</v>
      </c>
      <c r="B104" s="6">
        <v>951</v>
      </c>
      <c r="C104" s="6" t="s">
        <v>65</v>
      </c>
      <c r="D104" s="7" t="s">
        <v>171</v>
      </c>
      <c r="E104" s="7" t="s">
        <v>24</v>
      </c>
      <c r="F104" s="7" t="s">
        <v>26</v>
      </c>
      <c r="G104" s="7" t="s">
        <v>14</v>
      </c>
      <c r="H104" s="8">
        <v>200000</v>
      </c>
      <c r="I104" s="8">
        <v>84240</v>
      </c>
      <c r="J104" s="8">
        <v>84240</v>
      </c>
      <c r="K104" s="8">
        <v>0</v>
      </c>
      <c r="L104" s="8">
        <v>0</v>
      </c>
      <c r="M104" s="95">
        <f>J104</f>
        <v>84240</v>
      </c>
      <c r="N104" s="8">
        <f t="shared" si="47"/>
        <v>115760</v>
      </c>
      <c r="O104" s="8">
        <f t="shared" si="47"/>
        <v>0</v>
      </c>
      <c r="P104" s="96"/>
    </row>
    <row r="105" spans="1:256" s="79" customFormat="1" ht="34.5" customHeight="1" hidden="1">
      <c r="A105" s="1" t="s">
        <v>135</v>
      </c>
      <c r="B105" s="2">
        <v>951</v>
      </c>
      <c r="C105" s="3" t="s">
        <v>65</v>
      </c>
      <c r="D105" s="3" t="s">
        <v>137</v>
      </c>
      <c r="E105" s="3"/>
      <c r="F105" s="3"/>
      <c r="G105" s="3"/>
      <c r="H105" s="4">
        <f aca="true" t="shared" si="48" ref="H105:L106">H106</f>
        <v>0</v>
      </c>
      <c r="I105" s="4">
        <f t="shared" si="48"/>
        <v>99500</v>
      </c>
      <c r="J105" s="4">
        <f t="shared" si="48"/>
        <v>99500</v>
      </c>
      <c r="K105" s="4">
        <f t="shared" si="48"/>
        <v>0</v>
      </c>
      <c r="L105" s="4">
        <f t="shared" si="48"/>
        <v>0</v>
      </c>
      <c r="M105" s="4">
        <f>J105</f>
        <v>99500</v>
      </c>
      <c r="N105" s="4">
        <f t="shared" si="47"/>
        <v>-99500</v>
      </c>
      <c r="O105" s="4">
        <f t="shared" si="47"/>
        <v>0</v>
      </c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16" s="97" customFormat="1" ht="16.5" customHeight="1" hidden="1">
      <c r="A106" s="5" t="s">
        <v>136</v>
      </c>
      <c r="B106" s="6">
        <v>951</v>
      </c>
      <c r="C106" s="7" t="s">
        <v>65</v>
      </c>
      <c r="D106" s="7" t="s">
        <v>137</v>
      </c>
      <c r="E106" s="7" t="s">
        <v>24</v>
      </c>
      <c r="F106" s="7">
        <v>310</v>
      </c>
      <c r="G106" s="7"/>
      <c r="H106" s="8">
        <f t="shared" si="48"/>
        <v>0</v>
      </c>
      <c r="I106" s="8">
        <f t="shared" si="48"/>
        <v>99500</v>
      </c>
      <c r="J106" s="8">
        <f t="shared" si="48"/>
        <v>99500</v>
      </c>
      <c r="K106" s="8">
        <f t="shared" si="48"/>
        <v>0</v>
      </c>
      <c r="L106" s="8">
        <f t="shared" si="48"/>
        <v>0</v>
      </c>
      <c r="M106" s="8">
        <f>J106</f>
        <v>99500</v>
      </c>
      <c r="N106" s="8">
        <f t="shared" si="47"/>
        <v>-99500</v>
      </c>
      <c r="O106" s="8">
        <f t="shared" si="47"/>
        <v>0</v>
      </c>
      <c r="P106" s="96"/>
    </row>
    <row r="107" spans="1:16" s="97" customFormat="1" ht="16.5" customHeight="1" hidden="1">
      <c r="A107" s="5" t="s">
        <v>136</v>
      </c>
      <c r="B107" s="6">
        <v>951</v>
      </c>
      <c r="C107" s="7" t="s">
        <v>65</v>
      </c>
      <c r="D107" s="7" t="s">
        <v>137</v>
      </c>
      <c r="E107" s="7" t="s">
        <v>24</v>
      </c>
      <c r="F107" s="7">
        <v>310</v>
      </c>
      <c r="G107" s="7">
        <v>26</v>
      </c>
      <c r="H107" s="8">
        <v>0</v>
      </c>
      <c r="I107" s="8">
        <v>99500</v>
      </c>
      <c r="J107" s="8">
        <v>99500</v>
      </c>
      <c r="K107" s="8">
        <v>0</v>
      </c>
      <c r="L107" s="8">
        <v>0</v>
      </c>
      <c r="M107" s="8">
        <f>J107</f>
        <v>99500</v>
      </c>
      <c r="N107" s="8">
        <f t="shared" si="47"/>
        <v>-99500</v>
      </c>
      <c r="O107" s="8">
        <f t="shared" si="47"/>
        <v>0</v>
      </c>
      <c r="P107" s="96"/>
    </row>
    <row r="108" spans="1:256" s="79" customFormat="1" ht="126" customHeight="1" hidden="1">
      <c r="A108" s="1" t="s">
        <v>138</v>
      </c>
      <c r="B108" s="2">
        <v>951</v>
      </c>
      <c r="C108" s="3" t="s">
        <v>65</v>
      </c>
      <c r="D108" s="37" t="s">
        <v>139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9" ref="I108:O108">I109</f>
        <v>6541720.68</v>
      </c>
      <c r="J108" s="4">
        <f t="shared" si="49"/>
        <v>6541720.68</v>
      </c>
      <c r="K108" s="4">
        <f t="shared" si="49"/>
        <v>0</v>
      </c>
      <c r="L108" s="4">
        <f t="shared" si="49"/>
        <v>0</v>
      </c>
      <c r="M108" s="4">
        <f t="shared" si="49"/>
        <v>6541720.68</v>
      </c>
      <c r="N108" s="4">
        <f t="shared" si="49"/>
        <v>-6541720.68</v>
      </c>
      <c r="O108" s="4">
        <f t="shared" si="49"/>
        <v>0</v>
      </c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6" s="97" customFormat="1" ht="16.5" customHeight="1" hidden="1">
      <c r="A109" s="5" t="s">
        <v>29</v>
      </c>
      <c r="B109" s="6">
        <v>951</v>
      </c>
      <c r="C109" s="7" t="s">
        <v>65</v>
      </c>
      <c r="D109" s="38" t="s">
        <v>139</v>
      </c>
      <c r="E109" s="7">
        <v>414</v>
      </c>
      <c r="F109" s="7">
        <v>310</v>
      </c>
      <c r="G109" s="7" t="s">
        <v>6</v>
      </c>
      <c r="H109" s="8">
        <f>H110</f>
        <v>0</v>
      </c>
      <c r="I109" s="8">
        <f aca="true" t="shared" si="50" ref="I109:O109">I110</f>
        <v>6541720.68</v>
      </c>
      <c r="J109" s="8">
        <f t="shared" si="50"/>
        <v>6541720.68</v>
      </c>
      <c r="K109" s="8">
        <f t="shared" si="50"/>
        <v>0</v>
      </c>
      <c r="L109" s="8">
        <f t="shared" si="50"/>
        <v>0</v>
      </c>
      <c r="M109" s="8">
        <f t="shared" si="50"/>
        <v>6541720.68</v>
      </c>
      <c r="N109" s="8">
        <f t="shared" si="50"/>
        <v>-6541720.68</v>
      </c>
      <c r="O109" s="8">
        <f t="shared" si="50"/>
        <v>0</v>
      </c>
      <c r="P109" s="96"/>
    </row>
    <row r="110" spans="1:16" s="97" customFormat="1" ht="16.5" customHeight="1" hidden="1">
      <c r="A110" s="5" t="s">
        <v>29</v>
      </c>
      <c r="B110" s="6">
        <v>951</v>
      </c>
      <c r="C110" s="7" t="s">
        <v>65</v>
      </c>
      <c r="D110" s="38" t="s">
        <v>139</v>
      </c>
      <c r="E110" s="7">
        <v>414</v>
      </c>
      <c r="F110" s="7">
        <v>310</v>
      </c>
      <c r="G110" s="38" t="s">
        <v>128</v>
      </c>
      <c r="H110" s="8">
        <v>0</v>
      </c>
      <c r="I110" s="8">
        <v>6541720.68</v>
      </c>
      <c r="J110" s="8">
        <v>6541720.68</v>
      </c>
      <c r="K110" s="8">
        <v>0</v>
      </c>
      <c r="L110" s="8">
        <v>0</v>
      </c>
      <c r="M110" s="8">
        <f>J110</f>
        <v>6541720.68</v>
      </c>
      <c r="N110" s="8">
        <f>H110-I110</f>
        <v>-6541720.68</v>
      </c>
      <c r="O110" s="8">
        <f>I110-J110</f>
        <v>0</v>
      </c>
      <c r="P110" s="96"/>
    </row>
    <row r="111" spans="1:256" s="79" customFormat="1" ht="45" customHeight="1" hidden="1">
      <c r="A111" s="1" t="s">
        <v>119</v>
      </c>
      <c r="B111" s="2">
        <v>951</v>
      </c>
      <c r="C111" s="3" t="s">
        <v>65</v>
      </c>
      <c r="D111" s="3" t="s">
        <v>120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51" ref="I111:O112">I112</f>
        <v>2432776.93</v>
      </c>
      <c r="J111" s="4">
        <f t="shared" si="51"/>
        <v>2432776.93</v>
      </c>
      <c r="K111" s="4">
        <f t="shared" si="51"/>
        <v>0</v>
      </c>
      <c r="L111" s="4">
        <f t="shared" si="51"/>
        <v>0</v>
      </c>
      <c r="M111" s="30">
        <f t="shared" si="51"/>
        <v>2432776.93</v>
      </c>
      <c r="N111" s="4">
        <f t="shared" si="51"/>
        <v>-2432776.93</v>
      </c>
      <c r="O111" s="4">
        <f t="shared" si="51"/>
        <v>0</v>
      </c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6" s="97" customFormat="1" ht="15.75" customHeight="1" hidden="1">
      <c r="A112" s="5" t="s">
        <v>22</v>
      </c>
      <c r="B112" s="6">
        <v>951</v>
      </c>
      <c r="C112" s="7" t="s">
        <v>65</v>
      </c>
      <c r="D112" s="7" t="s">
        <v>120</v>
      </c>
      <c r="E112" s="7" t="s">
        <v>121</v>
      </c>
      <c r="F112" s="7" t="s">
        <v>23</v>
      </c>
      <c r="G112" s="7" t="s">
        <v>6</v>
      </c>
      <c r="H112" s="8">
        <f>H113</f>
        <v>0</v>
      </c>
      <c r="I112" s="8">
        <f t="shared" si="51"/>
        <v>2432776.93</v>
      </c>
      <c r="J112" s="8">
        <f t="shared" si="51"/>
        <v>2432776.93</v>
      </c>
      <c r="K112" s="8">
        <f t="shared" si="51"/>
        <v>0</v>
      </c>
      <c r="L112" s="8">
        <f t="shared" si="51"/>
        <v>0</v>
      </c>
      <c r="M112" s="31">
        <f t="shared" si="51"/>
        <v>2432776.93</v>
      </c>
      <c r="N112" s="8">
        <f t="shared" si="51"/>
        <v>-2432776.93</v>
      </c>
      <c r="O112" s="8">
        <f t="shared" si="51"/>
        <v>0</v>
      </c>
      <c r="P112" s="96"/>
    </row>
    <row r="113" spans="1:16" s="97" customFormat="1" ht="20.25" customHeight="1" hidden="1">
      <c r="A113" s="5" t="s">
        <v>36</v>
      </c>
      <c r="B113" s="6">
        <v>951</v>
      </c>
      <c r="C113" s="7" t="s">
        <v>65</v>
      </c>
      <c r="D113" s="7" t="s">
        <v>120</v>
      </c>
      <c r="E113" s="7" t="s">
        <v>121</v>
      </c>
      <c r="F113" s="7" t="s">
        <v>37</v>
      </c>
      <c r="G113" s="7" t="s">
        <v>81</v>
      </c>
      <c r="H113" s="8">
        <v>0</v>
      </c>
      <c r="I113" s="8">
        <v>2432776.93</v>
      </c>
      <c r="J113" s="8">
        <v>2432776.93</v>
      </c>
      <c r="K113" s="8">
        <v>0</v>
      </c>
      <c r="L113" s="8">
        <v>0</v>
      </c>
      <c r="M113" s="95">
        <f>J113</f>
        <v>2432776.93</v>
      </c>
      <c r="N113" s="8">
        <f>H113-I113</f>
        <v>-2432776.93</v>
      </c>
      <c r="O113" s="8">
        <f>I113-J113</f>
        <v>0</v>
      </c>
      <c r="P113" s="96"/>
    </row>
    <row r="114" spans="1:256" s="79" customFormat="1" ht="69.75" customHeight="1" hidden="1">
      <c r="A114" s="1" t="s">
        <v>122</v>
      </c>
      <c r="B114" s="2">
        <v>951</v>
      </c>
      <c r="C114" s="3" t="s">
        <v>65</v>
      </c>
      <c r="D114" s="3" t="s">
        <v>123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52" ref="I114:O115">I115</f>
        <v>11004944</v>
      </c>
      <c r="J114" s="4">
        <f t="shared" si="52"/>
        <v>11004944</v>
      </c>
      <c r="K114" s="4">
        <f t="shared" si="52"/>
        <v>0</v>
      </c>
      <c r="L114" s="4">
        <f t="shared" si="52"/>
        <v>0</v>
      </c>
      <c r="M114" s="30">
        <f t="shared" si="52"/>
        <v>11004944</v>
      </c>
      <c r="N114" s="4">
        <f t="shared" si="52"/>
        <v>-11004944</v>
      </c>
      <c r="O114" s="4">
        <f t="shared" si="52"/>
        <v>0</v>
      </c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16" s="97" customFormat="1" ht="15.75" customHeight="1" hidden="1">
      <c r="A115" s="5" t="s">
        <v>22</v>
      </c>
      <c r="B115" s="6">
        <v>951</v>
      </c>
      <c r="C115" s="7" t="s">
        <v>65</v>
      </c>
      <c r="D115" s="7" t="s">
        <v>123</v>
      </c>
      <c r="E115" s="7">
        <v>414</v>
      </c>
      <c r="F115" s="7" t="s">
        <v>23</v>
      </c>
      <c r="G115" s="7" t="s">
        <v>6</v>
      </c>
      <c r="H115" s="8">
        <f>H116</f>
        <v>0</v>
      </c>
      <c r="I115" s="8">
        <f t="shared" si="52"/>
        <v>11004944</v>
      </c>
      <c r="J115" s="8">
        <f t="shared" si="52"/>
        <v>11004944</v>
      </c>
      <c r="K115" s="8">
        <f t="shared" si="52"/>
        <v>0</v>
      </c>
      <c r="L115" s="8">
        <f t="shared" si="52"/>
        <v>0</v>
      </c>
      <c r="M115" s="31">
        <f t="shared" si="52"/>
        <v>11004944</v>
      </c>
      <c r="N115" s="8">
        <f t="shared" si="52"/>
        <v>-11004944</v>
      </c>
      <c r="O115" s="8">
        <f t="shared" si="52"/>
        <v>0</v>
      </c>
      <c r="P115" s="96"/>
    </row>
    <row r="116" spans="1:16" s="97" customFormat="1" ht="17.25" customHeight="1" hidden="1">
      <c r="A116" s="5" t="s">
        <v>25</v>
      </c>
      <c r="B116" s="6">
        <v>951</v>
      </c>
      <c r="C116" s="7" t="s">
        <v>65</v>
      </c>
      <c r="D116" s="7" t="s">
        <v>123</v>
      </c>
      <c r="E116" s="7">
        <v>414</v>
      </c>
      <c r="F116" s="7" t="s">
        <v>26</v>
      </c>
      <c r="G116" s="7" t="s">
        <v>81</v>
      </c>
      <c r="H116" s="8">
        <v>0</v>
      </c>
      <c r="I116" s="8">
        <v>11004944</v>
      </c>
      <c r="J116" s="8">
        <v>11004944</v>
      </c>
      <c r="K116" s="8">
        <v>0</v>
      </c>
      <c r="L116" s="8">
        <v>0</v>
      </c>
      <c r="M116" s="95">
        <f>J116</f>
        <v>11004944</v>
      </c>
      <c r="N116" s="8">
        <f>H116-I116</f>
        <v>-11004944</v>
      </c>
      <c r="O116" s="8">
        <f>I116-J116</f>
        <v>0</v>
      </c>
      <c r="P116" s="96"/>
    </row>
    <row r="117" spans="1:256" s="79" customFormat="1" ht="30" customHeight="1" hidden="1">
      <c r="A117" s="1" t="s">
        <v>67</v>
      </c>
      <c r="B117" s="2">
        <v>951</v>
      </c>
      <c r="C117" s="3" t="s">
        <v>65</v>
      </c>
      <c r="D117" s="3" t="s">
        <v>68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53" ref="I117:O118">I118</f>
        <v>93160</v>
      </c>
      <c r="J117" s="4">
        <f t="shared" si="53"/>
        <v>93160</v>
      </c>
      <c r="K117" s="4">
        <f t="shared" si="53"/>
        <v>0</v>
      </c>
      <c r="L117" s="4">
        <f t="shared" si="53"/>
        <v>0</v>
      </c>
      <c r="M117" s="30">
        <f t="shared" si="53"/>
        <v>93160</v>
      </c>
      <c r="N117" s="4">
        <f t="shared" si="53"/>
        <v>-93160</v>
      </c>
      <c r="O117" s="4">
        <f t="shared" si="53"/>
        <v>0</v>
      </c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16" s="97" customFormat="1" ht="16.5" customHeight="1" hidden="1">
      <c r="A118" s="5" t="s">
        <v>22</v>
      </c>
      <c r="B118" s="6">
        <v>951</v>
      </c>
      <c r="C118" s="7" t="s">
        <v>65</v>
      </c>
      <c r="D118" s="7" t="s">
        <v>68</v>
      </c>
      <c r="E118" s="7" t="s">
        <v>24</v>
      </c>
      <c r="F118" s="7" t="s">
        <v>23</v>
      </c>
      <c r="G118" s="7" t="s">
        <v>6</v>
      </c>
      <c r="H118" s="8">
        <f>H119</f>
        <v>0</v>
      </c>
      <c r="I118" s="8">
        <f t="shared" si="53"/>
        <v>93160</v>
      </c>
      <c r="J118" s="8">
        <f t="shared" si="53"/>
        <v>93160</v>
      </c>
      <c r="K118" s="8">
        <f t="shared" si="53"/>
        <v>0</v>
      </c>
      <c r="L118" s="8">
        <f t="shared" si="53"/>
        <v>0</v>
      </c>
      <c r="M118" s="31">
        <f t="shared" si="53"/>
        <v>93160</v>
      </c>
      <c r="N118" s="8">
        <f t="shared" si="53"/>
        <v>-93160</v>
      </c>
      <c r="O118" s="8">
        <f t="shared" si="53"/>
        <v>0</v>
      </c>
      <c r="P118" s="96"/>
    </row>
    <row r="119" spans="1:16" s="97" customFormat="1" ht="15.75" customHeight="1" hidden="1">
      <c r="A119" s="5" t="s">
        <v>25</v>
      </c>
      <c r="B119" s="6">
        <v>951</v>
      </c>
      <c r="C119" s="7" t="s">
        <v>65</v>
      </c>
      <c r="D119" s="7" t="s">
        <v>68</v>
      </c>
      <c r="E119" s="7" t="s">
        <v>24</v>
      </c>
      <c r="F119" s="7" t="s">
        <v>26</v>
      </c>
      <c r="G119" s="7" t="s">
        <v>66</v>
      </c>
      <c r="H119" s="8">
        <v>0</v>
      </c>
      <c r="I119" s="8">
        <v>93160</v>
      </c>
      <c r="J119" s="8">
        <v>93160</v>
      </c>
      <c r="K119" s="8">
        <v>0</v>
      </c>
      <c r="L119" s="8">
        <v>0</v>
      </c>
      <c r="M119" s="95">
        <f>J119</f>
        <v>93160</v>
      </c>
      <c r="N119" s="8">
        <f>H119-I119</f>
        <v>-93160</v>
      </c>
      <c r="O119" s="8">
        <f>I119-J119</f>
        <v>0</v>
      </c>
      <c r="P119" s="96"/>
    </row>
    <row r="120" spans="1:256" s="79" customFormat="1" ht="42" customHeight="1">
      <c r="A120" s="1" t="s">
        <v>129</v>
      </c>
      <c r="B120" s="39">
        <v>951</v>
      </c>
      <c r="C120" s="39" t="s">
        <v>130</v>
      </c>
      <c r="D120" s="37" t="s">
        <v>172</v>
      </c>
      <c r="E120" s="37"/>
      <c r="F120" s="37"/>
      <c r="G120" s="37"/>
      <c r="H120" s="4">
        <f>H121</f>
        <v>7200</v>
      </c>
      <c r="I120" s="4">
        <f aca="true" t="shared" si="54" ref="I120:O121">I121</f>
        <v>2443.48</v>
      </c>
      <c r="J120" s="4">
        <f t="shared" si="54"/>
        <v>2443.48</v>
      </c>
      <c r="K120" s="4">
        <f t="shared" si="54"/>
        <v>0</v>
      </c>
      <c r="L120" s="4">
        <f t="shared" si="54"/>
        <v>0</v>
      </c>
      <c r="M120" s="4">
        <f t="shared" si="54"/>
        <v>2443.48</v>
      </c>
      <c r="N120" s="4">
        <f t="shared" si="54"/>
        <v>4756.52</v>
      </c>
      <c r="O120" s="4">
        <f t="shared" si="54"/>
        <v>0</v>
      </c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16" s="97" customFormat="1" ht="17.25" customHeight="1">
      <c r="A121" s="5" t="s">
        <v>22</v>
      </c>
      <c r="B121" s="40" t="s">
        <v>131</v>
      </c>
      <c r="C121" s="40" t="s">
        <v>130</v>
      </c>
      <c r="D121" s="38" t="s">
        <v>172</v>
      </c>
      <c r="E121" s="38" t="s">
        <v>406</v>
      </c>
      <c r="F121" s="38" t="s">
        <v>132</v>
      </c>
      <c r="G121" s="38"/>
      <c r="H121" s="8">
        <f>H122</f>
        <v>7200</v>
      </c>
      <c r="I121" s="8">
        <f t="shared" si="54"/>
        <v>2443.48</v>
      </c>
      <c r="J121" s="8">
        <f t="shared" si="54"/>
        <v>2443.48</v>
      </c>
      <c r="K121" s="8">
        <f t="shared" si="54"/>
        <v>0</v>
      </c>
      <c r="L121" s="8">
        <f t="shared" si="54"/>
        <v>0</v>
      </c>
      <c r="M121" s="8">
        <f t="shared" si="54"/>
        <v>2443.48</v>
      </c>
      <c r="N121" s="8">
        <f t="shared" si="54"/>
        <v>4756.52</v>
      </c>
      <c r="O121" s="8">
        <f t="shared" si="54"/>
        <v>0</v>
      </c>
      <c r="P121" s="96"/>
    </row>
    <row r="122" spans="1:16" s="97" customFormat="1" ht="17.25" customHeight="1">
      <c r="A122" s="5" t="s">
        <v>36</v>
      </c>
      <c r="B122" s="40" t="s">
        <v>131</v>
      </c>
      <c r="C122" s="40" t="s">
        <v>130</v>
      </c>
      <c r="D122" s="38" t="s">
        <v>172</v>
      </c>
      <c r="E122" s="38" t="s">
        <v>406</v>
      </c>
      <c r="F122" s="38" t="s">
        <v>133</v>
      </c>
      <c r="G122" s="38" t="s">
        <v>134</v>
      </c>
      <c r="H122" s="8">
        <v>7200</v>
      </c>
      <c r="I122" s="8">
        <v>2443.48</v>
      </c>
      <c r="J122" s="8">
        <v>2443.48</v>
      </c>
      <c r="K122" s="8"/>
      <c r="L122" s="8"/>
      <c r="M122" s="95">
        <f>J122</f>
        <v>2443.48</v>
      </c>
      <c r="N122" s="8">
        <f>H122-I122</f>
        <v>4756.52</v>
      </c>
      <c r="O122" s="8">
        <f>I122-J122</f>
        <v>0</v>
      </c>
      <c r="P122" s="96"/>
    </row>
    <row r="123" spans="1:256" s="79" customFormat="1" ht="89.25" customHeight="1" hidden="1">
      <c r="A123" s="1" t="s">
        <v>69</v>
      </c>
      <c r="B123" s="2">
        <v>951</v>
      </c>
      <c r="C123" s="2" t="s">
        <v>71</v>
      </c>
      <c r="D123" s="3" t="s">
        <v>70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5" ref="I123:O123">I124</f>
        <v>0</v>
      </c>
      <c r="J123" s="4">
        <f t="shared" si="55"/>
        <v>0</v>
      </c>
      <c r="K123" s="4">
        <f t="shared" si="55"/>
        <v>0</v>
      </c>
      <c r="L123" s="4">
        <f t="shared" si="55"/>
        <v>0</v>
      </c>
      <c r="M123" s="30">
        <f t="shared" si="55"/>
        <v>0</v>
      </c>
      <c r="N123" s="4">
        <f t="shared" si="55"/>
        <v>0</v>
      </c>
      <c r="O123" s="4">
        <f t="shared" si="55"/>
        <v>0</v>
      </c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16" s="97" customFormat="1" ht="22.5" customHeight="1" hidden="1">
      <c r="A124" s="5" t="s">
        <v>72</v>
      </c>
      <c r="B124" s="6">
        <v>951</v>
      </c>
      <c r="C124" s="6" t="s">
        <v>71</v>
      </c>
      <c r="D124" s="7" t="s">
        <v>70</v>
      </c>
      <c r="E124" s="7" t="s">
        <v>74</v>
      </c>
      <c r="F124" s="7" t="s">
        <v>73</v>
      </c>
      <c r="G124" s="7" t="s">
        <v>6</v>
      </c>
      <c r="H124" s="8">
        <f>H125</f>
        <v>0</v>
      </c>
      <c r="I124" s="8">
        <f aca="true" t="shared" si="56" ref="I124:O124">I125</f>
        <v>0</v>
      </c>
      <c r="J124" s="8">
        <f t="shared" si="56"/>
        <v>0</v>
      </c>
      <c r="K124" s="8">
        <f t="shared" si="56"/>
        <v>0</v>
      </c>
      <c r="L124" s="8">
        <f t="shared" si="56"/>
        <v>0</v>
      </c>
      <c r="M124" s="31">
        <f t="shared" si="56"/>
        <v>0</v>
      </c>
      <c r="N124" s="8">
        <f t="shared" si="56"/>
        <v>0</v>
      </c>
      <c r="O124" s="8">
        <f t="shared" si="56"/>
        <v>0</v>
      </c>
      <c r="P124" s="96"/>
    </row>
    <row r="125" spans="1:16" s="97" customFormat="1" ht="33.75" customHeight="1" hidden="1">
      <c r="A125" s="5" t="s">
        <v>75</v>
      </c>
      <c r="B125" s="6">
        <v>951</v>
      </c>
      <c r="C125" s="6" t="s">
        <v>71</v>
      </c>
      <c r="D125" s="7" t="s">
        <v>70</v>
      </c>
      <c r="E125" s="7" t="s">
        <v>74</v>
      </c>
      <c r="F125" s="7" t="s">
        <v>127</v>
      </c>
      <c r="G125" s="7" t="s">
        <v>77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5">
        <f>J125</f>
        <v>0</v>
      </c>
      <c r="N125" s="8">
        <f>H125-I125</f>
        <v>0</v>
      </c>
      <c r="O125" s="8">
        <f>I125-J125</f>
        <v>0</v>
      </c>
      <c r="P125" s="96"/>
    </row>
    <row r="126" spans="1:256" s="79" customFormat="1" ht="60.75" customHeight="1">
      <c r="A126" s="1" t="s">
        <v>78</v>
      </c>
      <c r="B126" s="2">
        <v>951</v>
      </c>
      <c r="C126" s="2" t="s">
        <v>71</v>
      </c>
      <c r="D126" s="3" t="s">
        <v>173</v>
      </c>
      <c r="E126" s="3" t="s">
        <v>6</v>
      </c>
      <c r="F126" s="3" t="s">
        <v>6</v>
      </c>
      <c r="G126" s="3" t="s">
        <v>6</v>
      </c>
      <c r="H126" s="4">
        <f>H127</f>
        <v>36000</v>
      </c>
      <c r="I126" s="4">
        <f aca="true" t="shared" si="57" ref="I126:O126">I127</f>
        <v>35000</v>
      </c>
      <c r="J126" s="4">
        <f t="shared" si="57"/>
        <v>35000</v>
      </c>
      <c r="K126" s="4">
        <f t="shared" si="57"/>
        <v>0</v>
      </c>
      <c r="L126" s="4">
        <f t="shared" si="57"/>
        <v>0</v>
      </c>
      <c r="M126" s="4">
        <f t="shared" si="57"/>
        <v>35000</v>
      </c>
      <c r="N126" s="4">
        <f t="shared" si="57"/>
        <v>1000</v>
      </c>
      <c r="O126" s="4">
        <f t="shared" si="57"/>
        <v>0</v>
      </c>
      <c r="P126" s="98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</row>
    <row r="127" spans="1:16" s="97" customFormat="1" ht="20.25" customHeight="1">
      <c r="A127" s="5" t="s">
        <v>22</v>
      </c>
      <c r="B127" s="6">
        <v>951</v>
      </c>
      <c r="C127" s="6" t="s">
        <v>71</v>
      </c>
      <c r="D127" s="7" t="s">
        <v>173</v>
      </c>
      <c r="E127" s="7" t="s">
        <v>24</v>
      </c>
      <c r="F127" s="7" t="s">
        <v>23</v>
      </c>
      <c r="G127" s="7" t="s">
        <v>6</v>
      </c>
      <c r="H127" s="8">
        <f>H129+H128</f>
        <v>36000</v>
      </c>
      <c r="I127" s="8">
        <f aca="true" t="shared" si="58" ref="I127:O127">I129+I128</f>
        <v>35000</v>
      </c>
      <c r="J127" s="8">
        <f t="shared" si="58"/>
        <v>35000</v>
      </c>
      <c r="K127" s="8">
        <f t="shared" si="58"/>
        <v>0</v>
      </c>
      <c r="L127" s="8">
        <f t="shared" si="58"/>
        <v>0</v>
      </c>
      <c r="M127" s="8">
        <f t="shared" si="58"/>
        <v>35000</v>
      </c>
      <c r="N127" s="8">
        <f t="shared" si="58"/>
        <v>1000</v>
      </c>
      <c r="O127" s="8">
        <f t="shared" si="58"/>
        <v>0</v>
      </c>
      <c r="P127" s="96"/>
    </row>
    <row r="128" spans="1:16" s="97" customFormat="1" ht="20.25" customHeight="1">
      <c r="A128" s="5" t="s">
        <v>36</v>
      </c>
      <c r="B128" s="6">
        <v>951</v>
      </c>
      <c r="C128" s="6" t="s">
        <v>71</v>
      </c>
      <c r="D128" s="7" t="s">
        <v>173</v>
      </c>
      <c r="E128" s="7" t="s">
        <v>24</v>
      </c>
      <c r="F128" s="7" t="s">
        <v>37</v>
      </c>
      <c r="G128" s="7" t="s">
        <v>14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31">
        <f>J128</f>
        <v>0</v>
      </c>
      <c r="N128" s="8">
        <v>0</v>
      </c>
      <c r="O128" s="8">
        <v>0</v>
      </c>
      <c r="P128" s="96"/>
    </row>
    <row r="129" spans="1:16" s="97" customFormat="1" ht="19.5" customHeight="1">
      <c r="A129" s="5" t="s">
        <v>25</v>
      </c>
      <c r="B129" s="6">
        <v>951</v>
      </c>
      <c r="C129" s="6" t="s">
        <v>71</v>
      </c>
      <c r="D129" s="7" t="s">
        <v>173</v>
      </c>
      <c r="E129" s="7" t="s">
        <v>24</v>
      </c>
      <c r="F129" s="7" t="s">
        <v>26</v>
      </c>
      <c r="G129" s="7" t="s">
        <v>14</v>
      </c>
      <c r="H129" s="8">
        <v>36000</v>
      </c>
      <c r="I129" s="8">
        <v>35000</v>
      </c>
      <c r="J129" s="8">
        <v>35000</v>
      </c>
      <c r="K129" s="8">
        <v>0</v>
      </c>
      <c r="L129" s="8">
        <v>0</v>
      </c>
      <c r="M129" s="95">
        <f>J129</f>
        <v>35000</v>
      </c>
      <c r="N129" s="8">
        <f>H129-I129</f>
        <v>1000</v>
      </c>
      <c r="O129" s="8">
        <f>I129-J129</f>
        <v>0</v>
      </c>
      <c r="P129" s="96"/>
    </row>
    <row r="130" spans="1:256" s="79" customFormat="1" ht="38.25" customHeight="1">
      <c r="A130" s="1" t="s">
        <v>437</v>
      </c>
      <c r="B130" s="107">
        <v>951</v>
      </c>
      <c r="C130" s="107" t="s">
        <v>71</v>
      </c>
      <c r="D130" s="108" t="s">
        <v>441</v>
      </c>
      <c r="E130" s="108" t="s">
        <v>6</v>
      </c>
      <c r="F130" s="108" t="s">
        <v>6</v>
      </c>
      <c r="G130" s="108" t="s">
        <v>6</v>
      </c>
      <c r="H130" s="109">
        <f>H131</f>
        <v>300000</v>
      </c>
      <c r="I130" s="4">
        <f aca="true" t="shared" si="59" ref="I130:O130">I131</f>
        <v>296766</v>
      </c>
      <c r="J130" s="4">
        <f t="shared" si="59"/>
        <v>296766</v>
      </c>
      <c r="K130" s="4">
        <f t="shared" si="59"/>
        <v>0</v>
      </c>
      <c r="L130" s="4">
        <f t="shared" si="59"/>
        <v>0</v>
      </c>
      <c r="M130" s="30">
        <f t="shared" si="59"/>
        <v>296766</v>
      </c>
      <c r="N130" s="4">
        <f t="shared" si="59"/>
        <v>3234</v>
      </c>
      <c r="O130" s="4">
        <f t="shared" si="59"/>
        <v>0</v>
      </c>
      <c r="P130" s="98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</row>
    <row r="131" spans="1:16" s="97" customFormat="1" ht="20.25" customHeight="1">
      <c r="A131" s="5" t="s">
        <v>22</v>
      </c>
      <c r="B131" s="104">
        <v>951</v>
      </c>
      <c r="C131" s="104" t="s">
        <v>71</v>
      </c>
      <c r="D131" s="105" t="s">
        <v>441</v>
      </c>
      <c r="E131" s="105" t="s">
        <v>24</v>
      </c>
      <c r="F131" s="105" t="s">
        <v>23</v>
      </c>
      <c r="G131" s="105" t="s">
        <v>6</v>
      </c>
      <c r="H131" s="106">
        <f>H132</f>
        <v>300000</v>
      </c>
      <c r="I131" s="8">
        <f aca="true" t="shared" si="60" ref="I131:O131">I132</f>
        <v>296766</v>
      </c>
      <c r="J131" s="8">
        <f t="shared" si="60"/>
        <v>296766</v>
      </c>
      <c r="K131" s="8">
        <f t="shared" si="60"/>
        <v>0</v>
      </c>
      <c r="L131" s="8">
        <f t="shared" si="60"/>
        <v>0</v>
      </c>
      <c r="M131" s="31">
        <f t="shared" si="60"/>
        <v>296766</v>
      </c>
      <c r="N131" s="8">
        <f t="shared" si="60"/>
        <v>3234</v>
      </c>
      <c r="O131" s="8">
        <f t="shared" si="60"/>
        <v>0</v>
      </c>
      <c r="P131" s="96"/>
    </row>
    <row r="132" spans="1:16" s="97" customFormat="1" ht="21.75" customHeight="1">
      <c r="A132" s="5" t="s">
        <v>29</v>
      </c>
      <c r="B132" s="104">
        <v>951</v>
      </c>
      <c r="C132" s="104" t="s">
        <v>71</v>
      </c>
      <c r="D132" s="105" t="s">
        <v>441</v>
      </c>
      <c r="E132" s="105" t="s">
        <v>24</v>
      </c>
      <c r="F132" s="105">
        <v>340</v>
      </c>
      <c r="G132" s="110" t="s">
        <v>438</v>
      </c>
      <c r="H132" s="106">
        <v>300000</v>
      </c>
      <c r="I132" s="8">
        <v>296766</v>
      </c>
      <c r="J132" s="8">
        <v>296766</v>
      </c>
      <c r="K132" s="8">
        <v>0</v>
      </c>
      <c r="L132" s="8">
        <v>0</v>
      </c>
      <c r="M132" s="95">
        <f>J132</f>
        <v>296766</v>
      </c>
      <c r="N132" s="8">
        <f>H132-I132</f>
        <v>3234</v>
      </c>
      <c r="O132" s="8">
        <f>I132-J132</f>
        <v>0</v>
      </c>
      <c r="P132" s="96"/>
    </row>
    <row r="133" spans="1:16" s="99" customFormat="1" ht="153" customHeight="1" hidden="1">
      <c r="A133" s="1" t="s">
        <v>431</v>
      </c>
      <c r="B133" s="2">
        <v>951</v>
      </c>
      <c r="C133" s="39" t="s">
        <v>145</v>
      </c>
      <c r="D133" s="37" t="s">
        <v>146</v>
      </c>
      <c r="E133" s="3"/>
      <c r="F133" s="3"/>
      <c r="G133" s="3"/>
      <c r="H133" s="4">
        <f>H134</f>
        <v>0</v>
      </c>
      <c r="I133" s="4">
        <f aca="true" t="shared" si="61" ref="I133:O133">I134</f>
        <v>0</v>
      </c>
      <c r="J133" s="4">
        <f t="shared" si="61"/>
        <v>0</v>
      </c>
      <c r="K133" s="4">
        <f t="shared" si="61"/>
        <v>0</v>
      </c>
      <c r="L133" s="4">
        <f t="shared" si="61"/>
        <v>0</v>
      </c>
      <c r="M133" s="4">
        <f t="shared" si="61"/>
        <v>0</v>
      </c>
      <c r="N133" s="4">
        <f t="shared" si="61"/>
        <v>0</v>
      </c>
      <c r="O133" s="4">
        <f t="shared" si="61"/>
        <v>0</v>
      </c>
      <c r="P133" s="98"/>
    </row>
    <row r="134" spans="1:16" s="97" customFormat="1" ht="21.75" customHeight="1" hidden="1">
      <c r="A134" s="5" t="s">
        <v>144</v>
      </c>
      <c r="B134" s="6">
        <v>951</v>
      </c>
      <c r="C134" s="40" t="s">
        <v>145</v>
      </c>
      <c r="D134" s="38" t="s">
        <v>146</v>
      </c>
      <c r="E134" s="7">
        <v>414</v>
      </c>
      <c r="F134" s="7">
        <v>220</v>
      </c>
      <c r="G134" s="7"/>
      <c r="H134" s="8">
        <f>H135</f>
        <v>0</v>
      </c>
      <c r="I134" s="8">
        <f aca="true" t="shared" si="62" ref="I134:O134">I135</f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96"/>
    </row>
    <row r="135" spans="1:16" s="97" customFormat="1" ht="21.75" customHeight="1" hidden="1">
      <c r="A135" s="5" t="s">
        <v>143</v>
      </c>
      <c r="B135" s="6">
        <v>951</v>
      </c>
      <c r="C135" s="6" t="s">
        <v>71</v>
      </c>
      <c r="D135" s="38" t="s">
        <v>146</v>
      </c>
      <c r="E135" s="7">
        <v>414</v>
      </c>
      <c r="F135" s="7">
        <v>226</v>
      </c>
      <c r="G135" s="7">
        <v>26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v>0</v>
      </c>
      <c r="N135" s="8">
        <v>0</v>
      </c>
      <c r="O135" s="8">
        <v>0</v>
      </c>
      <c r="P135" s="96"/>
    </row>
    <row r="136" spans="1:256" s="79" customFormat="1" ht="89.25" customHeight="1" hidden="1">
      <c r="A136" s="1" t="s">
        <v>79</v>
      </c>
      <c r="B136" s="2">
        <v>951</v>
      </c>
      <c r="C136" s="2" t="s">
        <v>71</v>
      </c>
      <c r="D136" s="3" t="s">
        <v>80</v>
      </c>
      <c r="E136" s="3" t="s">
        <v>6</v>
      </c>
      <c r="F136" s="3" t="s">
        <v>6</v>
      </c>
      <c r="G136" s="3" t="s">
        <v>6</v>
      </c>
      <c r="H136" s="4">
        <f>H137</f>
        <v>0</v>
      </c>
      <c r="I136" s="4">
        <f aca="true" t="shared" si="63" ref="I136:O136">I137</f>
        <v>0</v>
      </c>
      <c r="J136" s="4">
        <f t="shared" si="63"/>
        <v>0</v>
      </c>
      <c r="K136" s="4">
        <f t="shared" si="63"/>
        <v>0</v>
      </c>
      <c r="L136" s="4">
        <f t="shared" si="63"/>
        <v>0</v>
      </c>
      <c r="M136" s="30">
        <f t="shared" si="63"/>
        <v>0</v>
      </c>
      <c r="N136" s="4">
        <f t="shared" si="63"/>
        <v>0</v>
      </c>
      <c r="O136" s="4">
        <f t="shared" si="63"/>
        <v>0</v>
      </c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16" s="97" customFormat="1" ht="22.5" customHeight="1" hidden="1">
      <c r="A137" s="5" t="s">
        <v>72</v>
      </c>
      <c r="B137" s="6">
        <v>951</v>
      </c>
      <c r="C137" s="6" t="s">
        <v>71</v>
      </c>
      <c r="D137" s="7" t="s">
        <v>80</v>
      </c>
      <c r="E137" s="7" t="s">
        <v>74</v>
      </c>
      <c r="F137" s="7" t="s">
        <v>73</v>
      </c>
      <c r="G137" s="7" t="s">
        <v>6</v>
      </c>
      <c r="H137" s="8">
        <f>H138</f>
        <v>0</v>
      </c>
      <c r="I137" s="8">
        <f aca="true" t="shared" si="64" ref="I137:O137">I138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31">
        <f t="shared" si="64"/>
        <v>0</v>
      </c>
      <c r="N137" s="8">
        <f t="shared" si="64"/>
        <v>0</v>
      </c>
      <c r="O137" s="8">
        <f t="shared" si="64"/>
        <v>0</v>
      </c>
      <c r="P137" s="96"/>
    </row>
    <row r="138" spans="1:16" s="97" customFormat="1" ht="30.75" customHeight="1" hidden="1">
      <c r="A138" s="5" t="s">
        <v>75</v>
      </c>
      <c r="B138" s="6">
        <v>951</v>
      </c>
      <c r="C138" s="6" t="s">
        <v>71</v>
      </c>
      <c r="D138" s="7" t="s">
        <v>80</v>
      </c>
      <c r="E138" s="7" t="s">
        <v>74</v>
      </c>
      <c r="F138" s="7">
        <v>242</v>
      </c>
      <c r="G138" s="7" t="s">
        <v>81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5">
        <f>J138</f>
        <v>0</v>
      </c>
      <c r="N138" s="8">
        <f aca="true" t="shared" si="65" ref="N138:O141">H138-I138</f>
        <v>0</v>
      </c>
      <c r="O138" s="8">
        <f t="shared" si="65"/>
        <v>0</v>
      </c>
      <c r="P138" s="96"/>
    </row>
    <row r="139" spans="1:256" s="79" customFormat="1" ht="38.25" customHeight="1" hidden="1">
      <c r="A139" s="1" t="s">
        <v>82</v>
      </c>
      <c r="B139" s="2">
        <v>951</v>
      </c>
      <c r="C139" s="2" t="s">
        <v>83</v>
      </c>
      <c r="D139" s="3" t="s">
        <v>432</v>
      </c>
      <c r="E139" s="3" t="s">
        <v>6</v>
      </c>
      <c r="F139" s="3" t="s">
        <v>6</v>
      </c>
      <c r="G139" s="3" t="s">
        <v>6</v>
      </c>
      <c r="H139" s="4">
        <f aca="true" t="shared" si="66" ref="H139:M139">H140</f>
        <v>0</v>
      </c>
      <c r="I139" s="4">
        <f t="shared" si="66"/>
        <v>0</v>
      </c>
      <c r="J139" s="4">
        <f t="shared" si="66"/>
        <v>0</v>
      </c>
      <c r="K139" s="4">
        <f t="shared" si="66"/>
        <v>0</v>
      </c>
      <c r="L139" s="4">
        <f t="shared" si="66"/>
        <v>0</v>
      </c>
      <c r="M139" s="4">
        <f t="shared" si="66"/>
        <v>0</v>
      </c>
      <c r="N139" s="4">
        <f t="shared" si="65"/>
        <v>0</v>
      </c>
      <c r="O139" s="4">
        <f t="shared" si="65"/>
        <v>0</v>
      </c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16" s="97" customFormat="1" ht="21.75" customHeight="1" hidden="1">
      <c r="A140" s="5" t="s">
        <v>22</v>
      </c>
      <c r="B140" s="6">
        <v>951</v>
      </c>
      <c r="C140" s="6" t="s">
        <v>83</v>
      </c>
      <c r="D140" s="7" t="s">
        <v>432</v>
      </c>
      <c r="E140" s="7" t="s">
        <v>24</v>
      </c>
      <c r="F140" s="7" t="s">
        <v>23</v>
      </c>
      <c r="G140" s="7" t="s">
        <v>6</v>
      </c>
      <c r="H140" s="8">
        <f>H141</f>
        <v>0</v>
      </c>
      <c r="I140" s="8">
        <f>I141</f>
        <v>0</v>
      </c>
      <c r="J140" s="8">
        <f>J141</f>
        <v>0</v>
      </c>
      <c r="K140" s="8">
        <f>K141</f>
        <v>0</v>
      </c>
      <c r="L140" s="8">
        <f>L141</f>
        <v>0</v>
      </c>
      <c r="M140" s="8">
        <f>J140</f>
        <v>0</v>
      </c>
      <c r="N140" s="8">
        <f t="shared" si="65"/>
        <v>0</v>
      </c>
      <c r="O140" s="8">
        <f t="shared" si="65"/>
        <v>0</v>
      </c>
      <c r="P140" s="96"/>
    </row>
    <row r="141" spans="1:16" s="97" customFormat="1" ht="21.75" customHeight="1" hidden="1">
      <c r="A141" s="5" t="s">
        <v>36</v>
      </c>
      <c r="B141" s="6">
        <v>951</v>
      </c>
      <c r="C141" s="6" t="s">
        <v>83</v>
      </c>
      <c r="D141" s="7" t="s">
        <v>432</v>
      </c>
      <c r="E141" s="7" t="s">
        <v>24</v>
      </c>
      <c r="F141" s="7" t="s">
        <v>37</v>
      </c>
      <c r="G141" s="7"/>
      <c r="H141" s="8">
        <v>0</v>
      </c>
      <c r="I141" s="8">
        <v>0</v>
      </c>
      <c r="J141" s="8">
        <v>0</v>
      </c>
      <c r="K141" s="8"/>
      <c r="L141" s="8"/>
      <c r="M141" s="31">
        <f>J141</f>
        <v>0</v>
      </c>
      <c r="N141" s="8">
        <f t="shared" si="65"/>
        <v>0</v>
      </c>
      <c r="O141" s="8">
        <f t="shared" si="65"/>
        <v>0</v>
      </c>
      <c r="P141" s="96"/>
    </row>
    <row r="142" spans="1:256" s="79" customFormat="1" ht="23.25" customHeight="1">
      <c r="A142" s="1" t="s">
        <v>440</v>
      </c>
      <c r="B142" s="107">
        <v>951</v>
      </c>
      <c r="C142" s="107" t="s">
        <v>71</v>
      </c>
      <c r="D142" s="107">
        <v>9990028740</v>
      </c>
      <c r="E142" s="108" t="s">
        <v>6</v>
      </c>
      <c r="F142" s="108" t="s">
        <v>6</v>
      </c>
      <c r="G142" s="108" t="s">
        <v>6</v>
      </c>
      <c r="H142" s="109">
        <f>H143</f>
        <v>900000</v>
      </c>
      <c r="I142" s="4">
        <f aca="true" t="shared" si="67" ref="I142:O143">I143</f>
        <v>0</v>
      </c>
      <c r="J142" s="4">
        <f t="shared" si="67"/>
        <v>0</v>
      </c>
      <c r="K142" s="4">
        <f t="shared" si="67"/>
        <v>0</v>
      </c>
      <c r="L142" s="4">
        <f t="shared" si="67"/>
        <v>0</v>
      </c>
      <c r="M142" s="30">
        <f t="shared" si="67"/>
        <v>0</v>
      </c>
      <c r="N142" s="4">
        <f t="shared" si="67"/>
        <v>900000</v>
      </c>
      <c r="O142" s="4">
        <f t="shared" si="67"/>
        <v>0</v>
      </c>
      <c r="P142" s="98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</row>
    <row r="143" spans="1:16" s="97" customFormat="1" ht="21.75" customHeight="1">
      <c r="A143" s="5" t="s">
        <v>38</v>
      </c>
      <c r="B143" s="104">
        <v>951</v>
      </c>
      <c r="C143" s="104" t="s">
        <v>71</v>
      </c>
      <c r="D143" s="104">
        <v>9990028740</v>
      </c>
      <c r="E143" s="104">
        <v>831</v>
      </c>
      <c r="F143" s="105">
        <v>290</v>
      </c>
      <c r="G143" s="105" t="s">
        <v>6</v>
      </c>
      <c r="H143" s="106">
        <f>H144</f>
        <v>900000</v>
      </c>
      <c r="I143" s="8">
        <f t="shared" si="67"/>
        <v>0</v>
      </c>
      <c r="J143" s="8">
        <f t="shared" si="67"/>
        <v>0</v>
      </c>
      <c r="K143" s="8">
        <f t="shared" si="67"/>
        <v>0</v>
      </c>
      <c r="L143" s="8">
        <f t="shared" si="67"/>
        <v>0</v>
      </c>
      <c r="M143" s="31">
        <f t="shared" si="67"/>
        <v>0</v>
      </c>
      <c r="N143" s="8">
        <f t="shared" si="67"/>
        <v>900000</v>
      </c>
      <c r="O143" s="8">
        <f t="shared" si="67"/>
        <v>0</v>
      </c>
      <c r="P143" s="96"/>
    </row>
    <row r="144" spans="1:16" s="97" customFormat="1" ht="21.75" customHeight="1">
      <c r="A144" s="5" t="s">
        <v>38</v>
      </c>
      <c r="B144" s="104">
        <v>951</v>
      </c>
      <c r="C144" s="104" t="s">
        <v>71</v>
      </c>
      <c r="D144" s="104">
        <v>9990028740</v>
      </c>
      <c r="E144" s="104">
        <v>831</v>
      </c>
      <c r="F144" s="105">
        <v>290</v>
      </c>
      <c r="G144" s="110" t="s">
        <v>438</v>
      </c>
      <c r="H144" s="106">
        <v>900000</v>
      </c>
      <c r="I144" s="8">
        <v>0</v>
      </c>
      <c r="J144" s="8">
        <v>0</v>
      </c>
      <c r="K144" s="8">
        <v>0</v>
      </c>
      <c r="L144" s="8">
        <v>0</v>
      </c>
      <c r="M144" s="95">
        <f>J144</f>
        <v>0</v>
      </c>
      <c r="N144" s="8">
        <f>H144-I144</f>
        <v>900000</v>
      </c>
      <c r="O144" s="8">
        <f>I144-J144</f>
        <v>0</v>
      </c>
      <c r="P144" s="96"/>
    </row>
    <row r="145" spans="1:256" s="79" customFormat="1" ht="35.25" customHeight="1">
      <c r="A145" s="1" t="s">
        <v>84</v>
      </c>
      <c r="B145" s="2">
        <v>951</v>
      </c>
      <c r="C145" s="2" t="s">
        <v>83</v>
      </c>
      <c r="D145" s="3" t="s">
        <v>174</v>
      </c>
      <c r="E145" s="3" t="s">
        <v>6</v>
      </c>
      <c r="F145" s="3" t="s">
        <v>6</v>
      </c>
      <c r="G145" s="3" t="s">
        <v>6</v>
      </c>
      <c r="H145" s="4">
        <f>H146</f>
        <v>305000</v>
      </c>
      <c r="I145" s="4">
        <f aca="true" t="shared" si="68" ref="I145:O145">I146</f>
        <v>100426.3</v>
      </c>
      <c r="J145" s="4">
        <f t="shared" si="68"/>
        <v>100426.3</v>
      </c>
      <c r="K145" s="4">
        <f t="shared" si="68"/>
        <v>0</v>
      </c>
      <c r="L145" s="4">
        <f t="shared" si="68"/>
        <v>0</v>
      </c>
      <c r="M145" s="30">
        <f t="shared" si="68"/>
        <v>59751.3</v>
      </c>
      <c r="N145" s="4">
        <f t="shared" si="68"/>
        <v>142748.7</v>
      </c>
      <c r="O145" s="4">
        <f t="shared" si="68"/>
        <v>0</v>
      </c>
      <c r="P145" s="98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</row>
    <row r="146" spans="1:16" s="97" customFormat="1" ht="20.25" customHeight="1">
      <c r="A146" s="5" t="s">
        <v>22</v>
      </c>
      <c r="B146" s="6">
        <v>951</v>
      </c>
      <c r="C146" s="6" t="s">
        <v>83</v>
      </c>
      <c r="D146" s="7" t="s">
        <v>174</v>
      </c>
      <c r="E146" s="7" t="s">
        <v>24</v>
      </c>
      <c r="F146" s="6" t="s">
        <v>23</v>
      </c>
      <c r="G146" s="7" t="s">
        <v>6</v>
      </c>
      <c r="H146" s="8">
        <f>H147+H148</f>
        <v>305000</v>
      </c>
      <c r="I146" s="8">
        <f>I147+I148</f>
        <v>100426.3</v>
      </c>
      <c r="J146" s="8">
        <f>J147+J148</f>
        <v>100426.3</v>
      </c>
      <c r="K146" s="8">
        <f>K147</f>
        <v>0</v>
      </c>
      <c r="L146" s="8">
        <f>L147</f>
        <v>0</v>
      </c>
      <c r="M146" s="8">
        <f>M147</f>
        <v>59751.3</v>
      </c>
      <c r="N146" s="8">
        <f>N147</f>
        <v>142748.7</v>
      </c>
      <c r="O146" s="8">
        <f>O147</f>
        <v>0</v>
      </c>
      <c r="P146" s="96"/>
    </row>
    <row r="147" spans="1:16" s="97" customFormat="1" ht="20.25" customHeight="1">
      <c r="A147" s="5" t="s">
        <v>34</v>
      </c>
      <c r="B147" s="6">
        <v>951</v>
      </c>
      <c r="C147" s="6" t="s">
        <v>83</v>
      </c>
      <c r="D147" s="7" t="s">
        <v>174</v>
      </c>
      <c r="E147" s="7" t="s">
        <v>24</v>
      </c>
      <c r="F147" s="6" t="s">
        <v>35</v>
      </c>
      <c r="G147" s="7" t="s">
        <v>85</v>
      </c>
      <c r="H147" s="8">
        <v>202500</v>
      </c>
      <c r="I147" s="8">
        <v>59751.3</v>
      </c>
      <c r="J147" s="8">
        <v>59751.3</v>
      </c>
      <c r="K147" s="8">
        <v>0</v>
      </c>
      <c r="L147" s="8">
        <v>0</v>
      </c>
      <c r="M147" s="95">
        <f aca="true" t="shared" si="69" ref="M147:M154">J147</f>
        <v>59751.3</v>
      </c>
      <c r="N147" s="8">
        <f>H147-I147</f>
        <v>142748.7</v>
      </c>
      <c r="O147" s="8">
        <f>I147-J147</f>
        <v>0</v>
      </c>
      <c r="P147" s="96"/>
    </row>
    <row r="148" spans="1:16" s="97" customFormat="1" ht="20.25" customHeight="1">
      <c r="A148" s="5" t="s">
        <v>36</v>
      </c>
      <c r="B148" s="6">
        <v>951</v>
      </c>
      <c r="C148" s="6" t="s">
        <v>83</v>
      </c>
      <c r="D148" s="7" t="s">
        <v>174</v>
      </c>
      <c r="E148" s="7" t="s">
        <v>24</v>
      </c>
      <c r="F148" s="6">
        <v>225</v>
      </c>
      <c r="G148" s="7" t="s">
        <v>85</v>
      </c>
      <c r="H148" s="8">
        <v>102500</v>
      </c>
      <c r="I148" s="8">
        <v>40675</v>
      </c>
      <c r="J148" s="8">
        <v>40675</v>
      </c>
      <c r="K148" s="8">
        <v>0</v>
      </c>
      <c r="L148" s="8">
        <v>0</v>
      </c>
      <c r="M148" s="95">
        <f t="shared" si="69"/>
        <v>40675</v>
      </c>
      <c r="N148" s="8">
        <f>H148-I148</f>
        <v>61825</v>
      </c>
      <c r="O148" s="8">
        <f>I148-J148</f>
        <v>0</v>
      </c>
      <c r="P148" s="96"/>
    </row>
    <row r="149" spans="1:256" s="79" customFormat="1" ht="33" customHeight="1">
      <c r="A149" s="1" t="s">
        <v>414</v>
      </c>
      <c r="B149" s="107">
        <v>951</v>
      </c>
      <c r="C149" s="107" t="s">
        <v>83</v>
      </c>
      <c r="D149" s="108" t="s">
        <v>175</v>
      </c>
      <c r="E149" s="108" t="s">
        <v>6</v>
      </c>
      <c r="F149" s="108" t="s">
        <v>6</v>
      </c>
      <c r="G149" s="108" t="s">
        <v>6</v>
      </c>
      <c r="H149" s="109">
        <f aca="true" t="shared" si="70" ref="H149:L153">H150</f>
        <v>69228</v>
      </c>
      <c r="I149" s="4">
        <f t="shared" si="70"/>
        <v>48773.72</v>
      </c>
      <c r="J149" s="4">
        <f t="shared" si="70"/>
        <v>48773.72</v>
      </c>
      <c r="K149" s="4">
        <f t="shared" si="70"/>
        <v>0</v>
      </c>
      <c r="L149" s="4">
        <f t="shared" si="70"/>
        <v>0</v>
      </c>
      <c r="M149" s="4">
        <f t="shared" si="69"/>
        <v>48773.72</v>
      </c>
      <c r="N149" s="4">
        <f aca="true" t="shared" si="71" ref="N149:O151">H149-I149</f>
        <v>20454.28</v>
      </c>
      <c r="O149" s="4">
        <f t="shared" si="71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21" customHeight="1">
      <c r="A150" s="5" t="s">
        <v>36</v>
      </c>
      <c r="B150" s="104">
        <v>951</v>
      </c>
      <c r="C150" s="104" t="s">
        <v>83</v>
      </c>
      <c r="D150" s="105" t="s">
        <v>175</v>
      </c>
      <c r="E150" s="105" t="s">
        <v>24</v>
      </c>
      <c r="F150" s="105">
        <v>220</v>
      </c>
      <c r="G150" s="105" t="s">
        <v>6</v>
      </c>
      <c r="H150" s="106">
        <f t="shared" si="70"/>
        <v>69228</v>
      </c>
      <c r="I150" s="8">
        <f t="shared" si="70"/>
        <v>48773.72</v>
      </c>
      <c r="J150" s="8">
        <f t="shared" si="70"/>
        <v>48773.72</v>
      </c>
      <c r="K150" s="8">
        <f t="shared" si="70"/>
        <v>0</v>
      </c>
      <c r="L150" s="8">
        <f t="shared" si="70"/>
        <v>0</v>
      </c>
      <c r="M150" s="8">
        <f t="shared" si="69"/>
        <v>48773.72</v>
      </c>
      <c r="N150" s="8">
        <f t="shared" si="71"/>
        <v>20454.28</v>
      </c>
      <c r="O150" s="8">
        <f t="shared" si="71"/>
        <v>0</v>
      </c>
      <c r="P150" s="96"/>
    </row>
    <row r="151" spans="1:16" s="97" customFormat="1" ht="22.5" customHeight="1">
      <c r="A151" s="5" t="s">
        <v>36</v>
      </c>
      <c r="B151" s="104">
        <v>951</v>
      </c>
      <c r="C151" s="104" t="s">
        <v>83</v>
      </c>
      <c r="D151" s="105" t="s">
        <v>175</v>
      </c>
      <c r="E151" s="105" t="s">
        <v>24</v>
      </c>
      <c r="F151" s="105">
        <v>225</v>
      </c>
      <c r="G151" s="105">
        <v>32</v>
      </c>
      <c r="H151" s="106">
        <v>69228</v>
      </c>
      <c r="I151" s="8">
        <v>48773.72</v>
      </c>
      <c r="J151" s="8">
        <v>48773.72</v>
      </c>
      <c r="K151" s="8"/>
      <c r="L151" s="8"/>
      <c r="M151" s="8">
        <f t="shared" si="69"/>
        <v>48773.72</v>
      </c>
      <c r="N151" s="8">
        <f t="shared" si="71"/>
        <v>20454.28</v>
      </c>
      <c r="O151" s="8">
        <f t="shared" si="71"/>
        <v>0</v>
      </c>
      <c r="P151" s="96"/>
    </row>
    <row r="152" spans="1:256" s="79" customFormat="1" ht="33" customHeight="1">
      <c r="A152" s="1" t="s">
        <v>414</v>
      </c>
      <c r="B152" s="107">
        <v>951</v>
      </c>
      <c r="C152" s="107" t="s">
        <v>83</v>
      </c>
      <c r="D152" s="108" t="s">
        <v>175</v>
      </c>
      <c r="E152" s="108" t="s">
        <v>6</v>
      </c>
      <c r="F152" s="108" t="s">
        <v>6</v>
      </c>
      <c r="G152" s="108" t="s">
        <v>6</v>
      </c>
      <c r="H152" s="109">
        <f t="shared" si="70"/>
        <v>98000</v>
      </c>
      <c r="I152" s="4">
        <f t="shared" si="70"/>
        <v>0</v>
      </c>
      <c r="J152" s="4">
        <f t="shared" si="70"/>
        <v>0</v>
      </c>
      <c r="K152" s="4">
        <f t="shared" si="70"/>
        <v>0</v>
      </c>
      <c r="L152" s="4">
        <f t="shared" si="70"/>
        <v>0</v>
      </c>
      <c r="M152" s="4">
        <f t="shared" si="69"/>
        <v>0</v>
      </c>
      <c r="N152" s="4">
        <f aca="true" t="shared" si="72" ref="N152:O154">H152-I152</f>
        <v>98000</v>
      </c>
      <c r="O152" s="4">
        <f t="shared" si="72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1" customHeight="1">
      <c r="A153" s="5" t="s">
        <v>36</v>
      </c>
      <c r="B153" s="104">
        <v>951</v>
      </c>
      <c r="C153" s="104" t="s">
        <v>83</v>
      </c>
      <c r="D153" s="105" t="s">
        <v>175</v>
      </c>
      <c r="E153" s="105" t="s">
        <v>24</v>
      </c>
      <c r="F153" s="105">
        <v>220</v>
      </c>
      <c r="G153" s="105" t="s">
        <v>6</v>
      </c>
      <c r="H153" s="106">
        <f t="shared" si="70"/>
        <v>98000</v>
      </c>
      <c r="I153" s="8">
        <f t="shared" si="70"/>
        <v>0</v>
      </c>
      <c r="J153" s="8">
        <f t="shared" si="70"/>
        <v>0</v>
      </c>
      <c r="K153" s="8">
        <f t="shared" si="70"/>
        <v>0</v>
      </c>
      <c r="L153" s="8">
        <f t="shared" si="70"/>
        <v>0</v>
      </c>
      <c r="M153" s="8">
        <f t="shared" si="69"/>
        <v>0</v>
      </c>
      <c r="N153" s="8">
        <f t="shared" si="72"/>
        <v>98000</v>
      </c>
      <c r="O153" s="8">
        <f t="shared" si="72"/>
        <v>0</v>
      </c>
      <c r="P153" s="96"/>
    </row>
    <row r="154" spans="1:16" s="97" customFormat="1" ht="22.5" customHeight="1">
      <c r="A154" s="5" t="s">
        <v>36</v>
      </c>
      <c r="B154" s="104">
        <v>951</v>
      </c>
      <c r="C154" s="104" t="s">
        <v>83</v>
      </c>
      <c r="D154" s="105" t="s">
        <v>175</v>
      </c>
      <c r="E154" s="105" t="s">
        <v>24</v>
      </c>
      <c r="F154" s="105">
        <v>225</v>
      </c>
      <c r="G154" s="110" t="s">
        <v>438</v>
      </c>
      <c r="H154" s="106">
        <v>98000</v>
      </c>
      <c r="I154" s="8">
        <v>0</v>
      </c>
      <c r="J154" s="8">
        <v>0</v>
      </c>
      <c r="K154" s="8"/>
      <c r="L154" s="8"/>
      <c r="M154" s="8">
        <f t="shared" si="69"/>
        <v>0</v>
      </c>
      <c r="N154" s="8">
        <f t="shared" si="72"/>
        <v>98000</v>
      </c>
      <c r="O154" s="8">
        <f t="shared" si="72"/>
        <v>0</v>
      </c>
      <c r="P154" s="96"/>
    </row>
    <row r="155" spans="1:256" s="79" customFormat="1" ht="24.75" customHeight="1">
      <c r="A155" s="1" t="s">
        <v>413</v>
      </c>
      <c r="B155" s="2">
        <v>951</v>
      </c>
      <c r="C155" s="2" t="s">
        <v>83</v>
      </c>
      <c r="D155" s="3" t="s">
        <v>412</v>
      </c>
      <c r="E155" s="7"/>
      <c r="F155" s="7"/>
      <c r="G155" s="7"/>
      <c r="H155" s="4">
        <f>H156+H160+H158</f>
        <v>20000</v>
      </c>
      <c r="I155" s="4">
        <f>I156+I160</f>
        <v>20000</v>
      </c>
      <c r="J155" s="4">
        <f aca="true" t="shared" si="73" ref="J155:O155">J156+J160+J158</f>
        <v>20000</v>
      </c>
      <c r="K155" s="4">
        <f t="shared" si="73"/>
        <v>0</v>
      </c>
      <c r="L155" s="4">
        <f t="shared" si="73"/>
        <v>0</v>
      </c>
      <c r="M155" s="4">
        <f t="shared" si="73"/>
        <v>20000</v>
      </c>
      <c r="N155" s="4">
        <f t="shared" si="73"/>
        <v>0</v>
      </c>
      <c r="O155" s="4">
        <f t="shared" si="73"/>
        <v>0</v>
      </c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16" s="97" customFormat="1" ht="20.25" customHeight="1" hidden="1">
      <c r="A156" s="5" t="s">
        <v>22</v>
      </c>
      <c r="B156" s="6">
        <v>951</v>
      </c>
      <c r="C156" s="6" t="s">
        <v>83</v>
      </c>
      <c r="D156" s="7" t="s">
        <v>412</v>
      </c>
      <c r="E156" s="7" t="s">
        <v>24</v>
      </c>
      <c r="F156" s="7" t="s">
        <v>23</v>
      </c>
      <c r="G156" s="7" t="s">
        <v>6</v>
      </c>
      <c r="H156" s="8">
        <f aca="true" t="shared" si="74" ref="H156:O156">H157</f>
        <v>0</v>
      </c>
      <c r="I156" s="8">
        <f t="shared" si="74"/>
        <v>0</v>
      </c>
      <c r="J156" s="8">
        <f t="shared" si="74"/>
        <v>0</v>
      </c>
      <c r="K156" s="8">
        <f t="shared" si="74"/>
        <v>0</v>
      </c>
      <c r="L156" s="8">
        <f t="shared" si="74"/>
        <v>0</v>
      </c>
      <c r="M156" s="8">
        <f t="shared" si="74"/>
        <v>0</v>
      </c>
      <c r="N156" s="8">
        <f t="shared" si="74"/>
        <v>0</v>
      </c>
      <c r="O156" s="8">
        <f t="shared" si="74"/>
        <v>0</v>
      </c>
      <c r="P156" s="96"/>
    </row>
    <row r="157" spans="1:16" s="97" customFormat="1" ht="19.5" customHeight="1" hidden="1">
      <c r="A157" s="5" t="s">
        <v>36</v>
      </c>
      <c r="B157" s="6">
        <v>951</v>
      </c>
      <c r="C157" s="6" t="s">
        <v>83</v>
      </c>
      <c r="D157" s="7" t="s">
        <v>412</v>
      </c>
      <c r="E157" s="7" t="s">
        <v>24</v>
      </c>
      <c r="F157" s="7" t="s">
        <v>37</v>
      </c>
      <c r="G157" s="7" t="s">
        <v>14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95">
        <f>J157</f>
        <v>0</v>
      </c>
      <c r="N157" s="8">
        <f aca="true" t="shared" si="75" ref="N157:O159">H157-I157</f>
        <v>0</v>
      </c>
      <c r="O157" s="8">
        <f t="shared" si="75"/>
        <v>0</v>
      </c>
      <c r="P157" s="96"/>
    </row>
    <row r="158" spans="1:16" s="97" customFormat="1" ht="19.5" customHeight="1" hidden="1">
      <c r="A158" s="5"/>
      <c r="B158" s="6">
        <v>951</v>
      </c>
      <c r="C158" s="6" t="s">
        <v>83</v>
      </c>
      <c r="D158" s="7" t="s">
        <v>175</v>
      </c>
      <c r="E158" s="7" t="s">
        <v>24</v>
      </c>
      <c r="F158" s="7">
        <v>310</v>
      </c>
      <c r="G158" s="7" t="s">
        <v>6</v>
      </c>
      <c r="H158" s="8">
        <f>H159</f>
        <v>0</v>
      </c>
      <c r="I158" s="8">
        <f>I159</f>
        <v>0</v>
      </c>
      <c r="J158" s="8">
        <f>J159</f>
        <v>0</v>
      </c>
      <c r="K158" s="8">
        <f>K159</f>
        <v>0</v>
      </c>
      <c r="L158" s="8">
        <f>L159</f>
        <v>0</v>
      </c>
      <c r="M158" s="8">
        <f>J158</f>
        <v>0</v>
      </c>
      <c r="N158" s="8">
        <f t="shared" si="75"/>
        <v>0</v>
      </c>
      <c r="O158" s="8">
        <f t="shared" si="75"/>
        <v>0</v>
      </c>
      <c r="P158" s="96"/>
    </row>
    <row r="159" spans="1:16" s="97" customFormat="1" ht="19.5" customHeight="1" hidden="1">
      <c r="A159" s="5"/>
      <c r="B159" s="6">
        <v>951</v>
      </c>
      <c r="C159" s="6" t="s">
        <v>83</v>
      </c>
      <c r="D159" s="7" t="s">
        <v>175</v>
      </c>
      <c r="E159" s="7" t="s">
        <v>24</v>
      </c>
      <c r="F159" s="7">
        <v>310</v>
      </c>
      <c r="G159" s="7" t="s">
        <v>14</v>
      </c>
      <c r="H159" s="8">
        <v>0</v>
      </c>
      <c r="I159" s="8">
        <v>0</v>
      </c>
      <c r="J159" s="8">
        <v>0</v>
      </c>
      <c r="K159" s="8"/>
      <c r="L159" s="8"/>
      <c r="M159" s="8">
        <f>J159</f>
        <v>0</v>
      </c>
      <c r="N159" s="8">
        <f t="shared" si="75"/>
        <v>0</v>
      </c>
      <c r="O159" s="8">
        <f t="shared" si="75"/>
        <v>0</v>
      </c>
      <c r="P159" s="96"/>
    </row>
    <row r="160" spans="1:16" s="97" customFormat="1" ht="20.25" customHeight="1">
      <c r="A160" s="5" t="s">
        <v>29</v>
      </c>
      <c r="B160" s="6">
        <v>951</v>
      </c>
      <c r="C160" s="6" t="s">
        <v>83</v>
      </c>
      <c r="D160" s="7" t="s">
        <v>412</v>
      </c>
      <c r="E160" s="7" t="s">
        <v>24</v>
      </c>
      <c r="F160" s="7" t="s">
        <v>30</v>
      </c>
      <c r="G160" s="7" t="s">
        <v>6</v>
      </c>
      <c r="H160" s="8">
        <v>20000</v>
      </c>
      <c r="I160" s="8">
        <f aca="true" t="shared" si="76" ref="I160:O160">I161</f>
        <v>20000</v>
      </c>
      <c r="J160" s="8">
        <f t="shared" si="76"/>
        <v>20000</v>
      </c>
      <c r="K160" s="8">
        <f t="shared" si="76"/>
        <v>0</v>
      </c>
      <c r="L160" s="8">
        <f t="shared" si="76"/>
        <v>0</v>
      </c>
      <c r="M160" s="31">
        <f t="shared" si="76"/>
        <v>20000</v>
      </c>
      <c r="N160" s="8">
        <f t="shared" si="76"/>
        <v>0</v>
      </c>
      <c r="O160" s="8">
        <f t="shared" si="76"/>
        <v>0</v>
      </c>
      <c r="P160" s="96"/>
    </row>
    <row r="161" spans="1:16" s="97" customFormat="1" ht="18.75" customHeight="1">
      <c r="A161" s="5" t="s">
        <v>29</v>
      </c>
      <c r="B161" s="6">
        <v>951</v>
      </c>
      <c r="C161" s="6" t="s">
        <v>83</v>
      </c>
      <c r="D161" s="7" t="s">
        <v>412</v>
      </c>
      <c r="E161" s="7" t="s">
        <v>24</v>
      </c>
      <c r="F161" s="7" t="s">
        <v>30</v>
      </c>
      <c r="G161" s="7" t="s">
        <v>14</v>
      </c>
      <c r="H161" s="8">
        <v>20000</v>
      </c>
      <c r="I161" s="8">
        <v>20000</v>
      </c>
      <c r="J161" s="8">
        <v>20000</v>
      </c>
      <c r="K161" s="8">
        <v>0</v>
      </c>
      <c r="L161" s="8">
        <v>0</v>
      </c>
      <c r="M161" s="95">
        <f>J161</f>
        <v>20000</v>
      </c>
      <c r="N161" s="8">
        <f>H161-I161</f>
        <v>0</v>
      </c>
      <c r="O161" s="8">
        <f>I161-J161</f>
        <v>0</v>
      </c>
      <c r="P161" s="96"/>
    </row>
    <row r="162" spans="1:256" s="79" customFormat="1" ht="42" customHeight="1" hidden="1">
      <c r="A162" s="1" t="s">
        <v>87</v>
      </c>
      <c r="B162" s="2">
        <v>951</v>
      </c>
      <c r="C162" s="2" t="s">
        <v>83</v>
      </c>
      <c r="D162" s="3" t="s">
        <v>88</v>
      </c>
      <c r="E162" s="3" t="s">
        <v>6</v>
      </c>
      <c r="F162" s="3" t="s">
        <v>6</v>
      </c>
      <c r="G162" s="3" t="s">
        <v>6</v>
      </c>
      <c r="H162" s="4">
        <f>H163</f>
        <v>0</v>
      </c>
      <c r="I162" s="4">
        <f aca="true" t="shared" si="77" ref="I162:O162">I163</f>
        <v>0</v>
      </c>
      <c r="J162" s="4">
        <f t="shared" si="77"/>
        <v>0</v>
      </c>
      <c r="K162" s="4">
        <f t="shared" si="77"/>
        <v>0</v>
      </c>
      <c r="L162" s="4">
        <f t="shared" si="77"/>
        <v>0</v>
      </c>
      <c r="M162" s="30">
        <f t="shared" si="77"/>
        <v>0</v>
      </c>
      <c r="N162" s="4">
        <f t="shared" si="77"/>
        <v>0</v>
      </c>
      <c r="O162" s="4">
        <f t="shared" si="77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19.5" customHeight="1" hidden="1">
      <c r="A163" s="5" t="s">
        <v>22</v>
      </c>
      <c r="B163" s="6">
        <v>951</v>
      </c>
      <c r="C163" s="6" t="s">
        <v>83</v>
      </c>
      <c r="D163" s="7" t="s">
        <v>88</v>
      </c>
      <c r="E163" s="7" t="s">
        <v>24</v>
      </c>
      <c r="F163" s="7" t="s">
        <v>23</v>
      </c>
      <c r="G163" s="7" t="s">
        <v>6</v>
      </c>
      <c r="H163" s="8">
        <f>H165+H164</f>
        <v>0</v>
      </c>
      <c r="I163" s="8">
        <f aca="true" t="shared" si="78" ref="I163:O163">I165+I164</f>
        <v>0</v>
      </c>
      <c r="J163" s="8">
        <f t="shared" si="78"/>
        <v>0</v>
      </c>
      <c r="K163" s="8">
        <f t="shared" si="78"/>
        <v>0</v>
      </c>
      <c r="L163" s="8">
        <f t="shared" si="78"/>
        <v>0</v>
      </c>
      <c r="M163" s="8">
        <f t="shared" si="78"/>
        <v>0</v>
      </c>
      <c r="N163" s="8">
        <f t="shared" si="78"/>
        <v>0</v>
      </c>
      <c r="O163" s="8">
        <f t="shared" si="78"/>
        <v>0</v>
      </c>
      <c r="P163" s="96"/>
    </row>
    <row r="164" spans="1:16" s="97" customFormat="1" ht="22.5" customHeight="1" hidden="1">
      <c r="A164" s="5" t="s">
        <v>36</v>
      </c>
      <c r="B164" s="6">
        <v>951</v>
      </c>
      <c r="C164" s="6" t="s">
        <v>83</v>
      </c>
      <c r="D164" s="7" t="s">
        <v>88</v>
      </c>
      <c r="E164" s="7" t="s">
        <v>24</v>
      </c>
      <c r="F164" s="7" t="s">
        <v>37</v>
      </c>
      <c r="G164" s="7" t="s">
        <v>86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>H164-I164</f>
        <v>0</v>
      </c>
      <c r="O164" s="8">
        <f>I164-J164</f>
        <v>0</v>
      </c>
      <c r="P164" s="96"/>
    </row>
    <row r="165" spans="1:16" s="97" customFormat="1" ht="22.5" customHeight="1" hidden="1">
      <c r="A165" s="5" t="s">
        <v>36</v>
      </c>
      <c r="B165" s="6">
        <v>951</v>
      </c>
      <c r="C165" s="6" t="s">
        <v>83</v>
      </c>
      <c r="D165" s="7" t="s">
        <v>88</v>
      </c>
      <c r="E165" s="7" t="s">
        <v>24</v>
      </c>
      <c r="F165" s="7">
        <v>226</v>
      </c>
      <c r="G165" s="7">
        <v>32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5">
        <f>J165</f>
        <v>0</v>
      </c>
      <c r="N165" s="8">
        <f>H165-I165</f>
        <v>0</v>
      </c>
      <c r="O165" s="8">
        <f>I165-J165</f>
        <v>0</v>
      </c>
      <c r="P165" s="96"/>
    </row>
    <row r="166" spans="1:256" s="79" customFormat="1" ht="30.75" customHeight="1" hidden="1">
      <c r="A166" s="1" t="s">
        <v>89</v>
      </c>
      <c r="B166" s="2">
        <v>951</v>
      </c>
      <c r="C166" s="2" t="s">
        <v>83</v>
      </c>
      <c r="D166" s="3" t="s">
        <v>90</v>
      </c>
      <c r="E166" s="3" t="s">
        <v>6</v>
      </c>
      <c r="F166" s="3" t="s">
        <v>6</v>
      </c>
      <c r="G166" s="3" t="s">
        <v>6</v>
      </c>
      <c r="H166" s="4">
        <f>H167</f>
        <v>0</v>
      </c>
      <c r="I166" s="4">
        <f aca="true" t="shared" si="79" ref="I166:O166">I167</f>
        <v>0</v>
      </c>
      <c r="J166" s="4">
        <f t="shared" si="79"/>
        <v>0</v>
      </c>
      <c r="K166" s="4">
        <f t="shared" si="79"/>
        <v>0</v>
      </c>
      <c r="L166" s="4">
        <f t="shared" si="79"/>
        <v>0</v>
      </c>
      <c r="M166" s="30">
        <f t="shared" si="79"/>
        <v>0</v>
      </c>
      <c r="N166" s="4">
        <f t="shared" si="79"/>
        <v>0</v>
      </c>
      <c r="O166" s="4">
        <f t="shared" si="79"/>
        <v>0</v>
      </c>
      <c r="P166" s="9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16" s="97" customFormat="1" ht="18.75" customHeight="1" hidden="1">
      <c r="A167" s="5" t="s">
        <v>22</v>
      </c>
      <c r="B167" s="6">
        <v>951</v>
      </c>
      <c r="C167" s="6" t="s">
        <v>83</v>
      </c>
      <c r="D167" s="7" t="s">
        <v>90</v>
      </c>
      <c r="E167" s="7" t="s">
        <v>24</v>
      </c>
      <c r="F167" s="7" t="s">
        <v>23</v>
      </c>
      <c r="G167" s="7" t="s">
        <v>6</v>
      </c>
      <c r="H167" s="8">
        <f>H168</f>
        <v>0</v>
      </c>
      <c r="I167" s="8">
        <f aca="true" t="shared" si="80" ref="I167:O167">I168</f>
        <v>0</v>
      </c>
      <c r="J167" s="8">
        <f t="shared" si="80"/>
        <v>0</v>
      </c>
      <c r="K167" s="8">
        <f t="shared" si="80"/>
        <v>0</v>
      </c>
      <c r="L167" s="8">
        <f t="shared" si="80"/>
        <v>0</v>
      </c>
      <c r="M167" s="31">
        <f t="shared" si="80"/>
        <v>0</v>
      </c>
      <c r="N167" s="8">
        <f t="shared" si="80"/>
        <v>0</v>
      </c>
      <c r="O167" s="8">
        <f t="shared" si="80"/>
        <v>0</v>
      </c>
      <c r="P167" s="96"/>
    </row>
    <row r="168" spans="1:16" s="97" customFormat="1" ht="17.25" customHeight="1" hidden="1">
      <c r="A168" s="5" t="s">
        <v>25</v>
      </c>
      <c r="B168" s="6">
        <v>951</v>
      </c>
      <c r="C168" s="6" t="s">
        <v>83</v>
      </c>
      <c r="D168" s="7" t="s">
        <v>90</v>
      </c>
      <c r="E168" s="7" t="s">
        <v>24</v>
      </c>
      <c r="F168" s="7" t="s">
        <v>26</v>
      </c>
      <c r="G168" s="7" t="s">
        <v>14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256" s="79" customFormat="1" ht="69" customHeight="1" hidden="1">
      <c r="A169" s="1" t="s">
        <v>91</v>
      </c>
      <c r="B169" s="2">
        <v>951</v>
      </c>
      <c r="C169" s="2" t="s">
        <v>93</v>
      </c>
      <c r="D169" s="3" t="s">
        <v>92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81" ref="I169:O169">I170</f>
        <v>0</v>
      </c>
      <c r="J169" s="4">
        <v>0</v>
      </c>
      <c r="K169" s="4">
        <f t="shared" si="81"/>
        <v>0</v>
      </c>
      <c r="L169" s="4">
        <f t="shared" si="81"/>
        <v>0</v>
      </c>
      <c r="M169" s="30">
        <f t="shared" si="81"/>
        <v>0</v>
      </c>
      <c r="N169" s="4">
        <f t="shared" si="81"/>
        <v>0</v>
      </c>
      <c r="O169" s="4">
        <f t="shared" si="81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24.75" customHeight="1" hidden="1">
      <c r="A170" s="5" t="s">
        <v>72</v>
      </c>
      <c r="B170" s="6">
        <v>951</v>
      </c>
      <c r="C170" s="6" t="s">
        <v>93</v>
      </c>
      <c r="D170" s="7" t="s">
        <v>92</v>
      </c>
      <c r="E170" s="7" t="s">
        <v>94</v>
      </c>
      <c r="F170" s="7" t="s">
        <v>73</v>
      </c>
      <c r="G170" s="7" t="s">
        <v>6</v>
      </c>
      <c r="H170" s="8">
        <f>H171</f>
        <v>0</v>
      </c>
      <c r="I170" s="8">
        <f aca="true" t="shared" si="82" ref="I170:O170">I171</f>
        <v>0</v>
      </c>
      <c r="J170" s="8">
        <f t="shared" si="82"/>
        <v>0</v>
      </c>
      <c r="K170" s="8">
        <f t="shared" si="82"/>
        <v>0</v>
      </c>
      <c r="L170" s="8">
        <f t="shared" si="82"/>
        <v>0</v>
      </c>
      <c r="M170" s="31">
        <f t="shared" si="82"/>
        <v>0</v>
      </c>
      <c r="N170" s="8">
        <f t="shared" si="82"/>
        <v>0</v>
      </c>
      <c r="O170" s="8">
        <f t="shared" si="82"/>
        <v>0</v>
      </c>
      <c r="P170" s="96"/>
    </row>
    <row r="171" spans="1:16" s="97" customFormat="1" ht="35.25" customHeight="1" hidden="1">
      <c r="A171" s="5" t="s">
        <v>75</v>
      </c>
      <c r="B171" s="6">
        <v>951</v>
      </c>
      <c r="C171" s="6" t="s">
        <v>93</v>
      </c>
      <c r="D171" s="7" t="s">
        <v>92</v>
      </c>
      <c r="E171" s="7" t="s">
        <v>94</v>
      </c>
      <c r="F171" s="7" t="s">
        <v>76</v>
      </c>
      <c r="G171" s="7" t="s">
        <v>14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16" s="97" customFormat="1" ht="27.75" customHeight="1">
      <c r="A172" s="1" t="s">
        <v>95</v>
      </c>
      <c r="B172" s="2">
        <v>951</v>
      </c>
      <c r="C172" s="2" t="s">
        <v>93</v>
      </c>
      <c r="D172" s="3" t="s">
        <v>176</v>
      </c>
      <c r="E172" s="7" t="s">
        <v>6</v>
      </c>
      <c r="F172" s="7" t="s">
        <v>6</v>
      </c>
      <c r="G172" s="7" t="s">
        <v>6</v>
      </c>
      <c r="H172" s="4">
        <f aca="true" t="shared" si="83" ref="H172:N172">H173+H175</f>
        <v>3052100</v>
      </c>
      <c r="I172" s="4">
        <f t="shared" si="83"/>
        <v>2876200</v>
      </c>
      <c r="J172" s="4">
        <f t="shared" si="83"/>
        <v>2876200</v>
      </c>
      <c r="K172" s="4">
        <f t="shared" si="83"/>
        <v>0</v>
      </c>
      <c r="L172" s="4">
        <f t="shared" si="83"/>
        <v>0</v>
      </c>
      <c r="M172" s="4">
        <f t="shared" si="83"/>
        <v>2876200</v>
      </c>
      <c r="N172" s="4">
        <f t="shared" si="83"/>
        <v>175900</v>
      </c>
      <c r="O172" s="4">
        <f>O173</f>
        <v>0</v>
      </c>
      <c r="P172" s="96"/>
    </row>
    <row r="173" spans="1:16" s="97" customFormat="1" ht="24.75" customHeight="1">
      <c r="A173" s="5" t="s">
        <v>72</v>
      </c>
      <c r="B173" s="6">
        <v>951</v>
      </c>
      <c r="C173" s="6" t="s">
        <v>93</v>
      </c>
      <c r="D173" s="7" t="s">
        <v>176</v>
      </c>
      <c r="E173" s="7" t="s">
        <v>94</v>
      </c>
      <c r="F173" s="7" t="s">
        <v>73</v>
      </c>
      <c r="G173" s="7" t="s">
        <v>6</v>
      </c>
      <c r="H173" s="8">
        <f>H174</f>
        <v>2852100</v>
      </c>
      <c r="I173" s="8">
        <f aca="true" t="shared" si="84" ref="I173:O175">I174</f>
        <v>2676300</v>
      </c>
      <c r="J173" s="8">
        <f t="shared" si="84"/>
        <v>2676300</v>
      </c>
      <c r="K173" s="8">
        <f t="shared" si="84"/>
        <v>0</v>
      </c>
      <c r="L173" s="8">
        <f t="shared" si="84"/>
        <v>0</v>
      </c>
      <c r="M173" s="31">
        <f t="shared" si="84"/>
        <v>2676300</v>
      </c>
      <c r="N173" s="8">
        <f t="shared" si="84"/>
        <v>175800</v>
      </c>
      <c r="O173" s="8">
        <f t="shared" si="84"/>
        <v>0</v>
      </c>
      <c r="P173" s="96"/>
    </row>
    <row r="174" spans="1:16" s="97" customFormat="1" ht="30" customHeight="1">
      <c r="A174" s="5" t="s">
        <v>75</v>
      </c>
      <c r="B174" s="6">
        <v>951</v>
      </c>
      <c r="C174" s="6" t="s">
        <v>93</v>
      </c>
      <c r="D174" s="7" t="s">
        <v>176</v>
      </c>
      <c r="E174" s="7" t="s">
        <v>94</v>
      </c>
      <c r="F174" s="7" t="s">
        <v>76</v>
      </c>
      <c r="G174" s="7" t="s">
        <v>14</v>
      </c>
      <c r="H174" s="8">
        <v>2852100</v>
      </c>
      <c r="I174" s="8">
        <v>2676300</v>
      </c>
      <c r="J174" s="8">
        <v>2676300</v>
      </c>
      <c r="K174" s="8">
        <v>0</v>
      </c>
      <c r="L174" s="8">
        <v>0</v>
      </c>
      <c r="M174" s="95">
        <f>J174</f>
        <v>2676300</v>
      </c>
      <c r="N174" s="8">
        <f>H174-I174</f>
        <v>175800</v>
      </c>
      <c r="O174" s="8">
        <f>I174-J174</f>
        <v>0</v>
      </c>
      <c r="P174" s="96"/>
    </row>
    <row r="175" spans="1:16" s="97" customFormat="1" ht="24.75" customHeight="1">
      <c r="A175" s="5" t="s">
        <v>72</v>
      </c>
      <c r="B175" s="6">
        <v>951</v>
      </c>
      <c r="C175" s="6" t="s">
        <v>93</v>
      </c>
      <c r="D175" s="7" t="s">
        <v>176</v>
      </c>
      <c r="E175" s="7">
        <v>612</v>
      </c>
      <c r="F175" s="7" t="s">
        <v>73</v>
      </c>
      <c r="G175" s="7" t="s">
        <v>6</v>
      </c>
      <c r="H175" s="8">
        <f>H176</f>
        <v>200000</v>
      </c>
      <c r="I175" s="8">
        <f t="shared" si="84"/>
        <v>199900</v>
      </c>
      <c r="J175" s="8">
        <f t="shared" si="84"/>
        <v>199900</v>
      </c>
      <c r="K175" s="8">
        <f t="shared" si="84"/>
        <v>0</v>
      </c>
      <c r="L175" s="8">
        <f t="shared" si="84"/>
        <v>0</v>
      </c>
      <c r="M175" s="31">
        <f t="shared" si="84"/>
        <v>199900</v>
      </c>
      <c r="N175" s="8">
        <f t="shared" si="84"/>
        <v>100</v>
      </c>
      <c r="O175" s="8">
        <f t="shared" si="84"/>
        <v>0</v>
      </c>
      <c r="P175" s="96"/>
    </row>
    <row r="176" spans="1:16" s="97" customFormat="1" ht="30" customHeight="1">
      <c r="A176" s="5" t="s">
        <v>75</v>
      </c>
      <c r="B176" s="6">
        <v>951</v>
      </c>
      <c r="C176" s="6" t="s">
        <v>93</v>
      </c>
      <c r="D176" s="7" t="s">
        <v>176</v>
      </c>
      <c r="E176" s="7">
        <v>612</v>
      </c>
      <c r="F176" s="7" t="s">
        <v>76</v>
      </c>
      <c r="G176" s="38" t="s">
        <v>438</v>
      </c>
      <c r="H176" s="8">
        <v>200000</v>
      </c>
      <c r="I176" s="8">
        <v>199900</v>
      </c>
      <c r="J176" s="8">
        <v>199900</v>
      </c>
      <c r="K176" s="8">
        <v>0</v>
      </c>
      <c r="L176" s="8">
        <v>0</v>
      </c>
      <c r="M176" s="95">
        <f>J176</f>
        <v>199900</v>
      </c>
      <c r="N176" s="8">
        <f>H176-I176</f>
        <v>100</v>
      </c>
      <c r="O176" s="8">
        <f>I176-J176</f>
        <v>0</v>
      </c>
      <c r="P176" s="96"/>
    </row>
    <row r="177" spans="1:256" s="79" customFormat="1" ht="27.75" customHeight="1">
      <c r="A177" s="1" t="s">
        <v>96</v>
      </c>
      <c r="B177" s="2">
        <v>951</v>
      </c>
      <c r="C177" s="2" t="s">
        <v>93</v>
      </c>
      <c r="D177" s="3" t="s">
        <v>177</v>
      </c>
      <c r="E177" s="3" t="s">
        <v>6</v>
      </c>
      <c r="F177" s="3" t="s">
        <v>6</v>
      </c>
      <c r="G177" s="3" t="s">
        <v>6</v>
      </c>
      <c r="H177" s="4">
        <f>H178</f>
        <v>251200</v>
      </c>
      <c r="I177" s="4">
        <f aca="true" t="shared" si="85" ref="I177:O177">I178</f>
        <v>207400</v>
      </c>
      <c r="J177" s="4">
        <f t="shared" si="85"/>
        <v>207400</v>
      </c>
      <c r="K177" s="4">
        <f t="shared" si="85"/>
        <v>0</v>
      </c>
      <c r="L177" s="4">
        <f t="shared" si="85"/>
        <v>0</v>
      </c>
      <c r="M177" s="30">
        <f t="shared" si="85"/>
        <v>207400</v>
      </c>
      <c r="N177" s="4">
        <f t="shared" si="85"/>
        <v>43800</v>
      </c>
      <c r="O177" s="4">
        <f t="shared" si="85"/>
        <v>0</v>
      </c>
      <c r="P177" s="98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99"/>
      <c r="HA177" s="99"/>
      <c r="HB177" s="99"/>
      <c r="HC177" s="99"/>
      <c r="HD177" s="99"/>
      <c r="HE177" s="99"/>
      <c r="HF177" s="99"/>
      <c r="HG177" s="99"/>
      <c r="HH177" s="99"/>
      <c r="HI177" s="99"/>
      <c r="HJ177" s="99"/>
      <c r="HK177" s="99"/>
      <c r="HL177" s="99"/>
      <c r="HM177" s="99"/>
      <c r="HN177" s="99"/>
      <c r="HO177" s="99"/>
      <c r="HP177" s="99"/>
      <c r="HQ177" s="99"/>
      <c r="HR177" s="99"/>
      <c r="HS177" s="99"/>
      <c r="HT177" s="99"/>
      <c r="HU177" s="99"/>
      <c r="HV177" s="99"/>
      <c r="HW177" s="99"/>
      <c r="HX177" s="99"/>
      <c r="HY177" s="99"/>
      <c r="HZ177" s="99"/>
      <c r="IA177" s="99"/>
      <c r="IB177" s="99"/>
      <c r="IC177" s="99"/>
      <c r="ID177" s="99"/>
      <c r="IE177" s="99"/>
      <c r="IF177" s="99"/>
      <c r="IG177" s="99"/>
      <c r="IH177" s="99"/>
      <c r="II177" s="99"/>
      <c r="IJ177" s="99"/>
      <c r="IK177" s="99"/>
      <c r="IL177" s="99"/>
      <c r="IM177" s="99"/>
      <c r="IN177" s="99"/>
      <c r="IO177" s="99"/>
      <c r="IP177" s="99"/>
      <c r="IQ177" s="99"/>
      <c r="IR177" s="99"/>
      <c r="IS177" s="99"/>
      <c r="IT177" s="99"/>
      <c r="IU177" s="99"/>
      <c r="IV177" s="99"/>
    </row>
    <row r="178" spans="1:16" s="97" customFormat="1" ht="22.5" customHeight="1">
      <c r="A178" s="5" t="s">
        <v>72</v>
      </c>
      <c r="B178" s="6">
        <v>951</v>
      </c>
      <c r="C178" s="6" t="s">
        <v>93</v>
      </c>
      <c r="D178" s="7" t="s">
        <v>177</v>
      </c>
      <c r="E178" s="7" t="s">
        <v>94</v>
      </c>
      <c r="F178" s="7" t="s">
        <v>73</v>
      </c>
      <c r="G178" s="7" t="s">
        <v>6</v>
      </c>
      <c r="H178" s="8">
        <f>H179</f>
        <v>251200</v>
      </c>
      <c r="I178" s="8">
        <f aca="true" t="shared" si="86" ref="I178:O178">I179</f>
        <v>207400</v>
      </c>
      <c r="J178" s="8">
        <f t="shared" si="86"/>
        <v>207400</v>
      </c>
      <c r="K178" s="8">
        <f t="shared" si="86"/>
        <v>0</v>
      </c>
      <c r="L178" s="8">
        <f t="shared" si="86"/>
        <v>0</v>
      </c>
      <c r="M178" s="31">
        <f t="shared" si="86"/>
        <v>207400</v>
      </c>
      <c r="N178" s="8">
        <f t="shared" si="86"/>
        <v>43800</v>
      </c>
      <c r="O178" s="8">
        <f t="shared" si="86"/>
        <v>0</v>
      </c>
      <c r="P178" s="96"/>
    </row>
    <row r="179" spans="1:16" s="97" customFormat="1" ht="29.25" customHeight="1">
      <c r="A179" s="5" t="s">
        <v>75</v>
      </c>
      <c r="B179" s="6">
        <v>951</v>
      </c>
      <c r="C179" s="6" t="s">
        <v>93</v>
      </c>
      <c r="D179" s="7" t="s">
        <v>177</v>
      </c>
      <c r="E179" s="7" t="s">
        <v>94</v>
      </c>
      <c r="F179" s="7" t="s">
        <v>76</v>
      </c>
      <c r="G179" s="7" t="s">
        <v>14</v>
      </c>
      <c r="H179" s="8">
        <v>251200</v>
      </c>
      <c r="I179" s="8">
        <v>207400</v>
      </c>
      <c r="J179" s="8">
        <v>207400</v>
      </c>
      <c r="K179" s="8">
        <v>0</v>
      </c>
      <c r="L179" s="8">
        <v>0</v>
      </c>
      <c r="M179" s="95">
        <f>J179</f>
        <v>207400</v>
      </c>
      <c r="N179" s="8">
        <f>H179-I179</f>
        <v>43800</v>
      </c>
      <c r="O179" s="8">
        <f>I179-J179</f>
        <v>0</v>
      </c>
      <c r="P179" s="96"/>
    </row>
    <row r="180" spans="1:256" s="79" customFormat="1" ht="60.75" customHeight="1" hidden="1">
      <c r="A180" s="1" t="s">
        <v>97</v>
      </c>
      <c r="B180" s="2">
        <v>951</v>
      </c>
      <c r="C180" s="2" t="s">
        <v>99</v>
      </c>
      <c r="D180" s="3" t="s">
        <v>98</v>
      </c>
      <c r="E180" s="3" t="s">
        <v>6</v>
      </c>
      <c r="F180" s="3" t="s">
        <v>6</v>
      </c>
      <c r="G180" s="3" t="s">
        <v>6</v>
      </c>
      <c r="H180" s="4">
        <f>H181</f>
        <v>0</v>
      </c>
      <c r="I180" s="4">
        <f aca="true" t="shared" si="87" ref="I180:O180">I181</f>
        <v>0</v>
      </c>
      <c r="J180" s="4">
        <f t="shared" si="87"/>
        <v>0</v>
      </c>
      <c r="K180" s="4">
        <f t="shared" si="87"/>
        <v>0</v>
      </c>
      <c r="L180" s="4">
        <f t="shared" si="87"/>
        <v>0</v>
      </c>
      <c r="M180" s="30">
        <f t="shared" si="87"/>
        <v>0</v>
      </c>
      <c r="N180" s="4">
        <f t="shared" si="87"/>
        <v>0</v>
      </c>
      <c r="O180" s="4">
        <f t="shared" si="87"/>
        <v>0</v>
      </c>
      <c r="P180" s="98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  <c r="IP180" s="99"/>
      <c r="IQ180" s="99"/>
      <c r="IR180" s="99"/>
      <c r="IS180" s="99"/>
      <c r="IT180" s="99"/>
      <c r="IU180" s="99"/>
      <c r="IV180" s="99"/>
    </row>
    <row r="181" spans="1:16" s="97" customFormat="1" ht="17.25" customHeight="1" hidden="1">
      <c r="A181" s="5" t="s">
        <v>100</v>
      </c>
      <c r="B181" s="6">
        <v>951</v>
      </c>
      <c r="C181" s="6" t="s">
        <v>99</v>
      </c>
      <c r="D181" s="7" t="s">
        <v>98</v>
      </c>
      <c r="E181" s="7" t="s">
        <v>102</v>
      </c>
      <c r="F181" s="7" t="s">
        <v>101</v>
      </c>
      <c r="G181" s="7" t="s">
        <v>6</v>
      </c>
      <c r="H181" s="8">
        <f>H182</f>
        <v>0</v>
      </c>
      <c r="I181" s="8">
        <f aca="true" t="shared" si="88" ref="I181:O181">I182</f>
        <v>0</v>
      </c>
      <c r="J181" s="8">
        <f t="shared" si="88"/>
        <v>0</v>
      </c>
      <c r="K181" s="8">
        <f t="shared" si="88"/>
        <v>0</v>
      </c>
      <c r="L181" s="8">
        <f t="shared" si="88"/>
        <v>0</v>
      </c>
      <c r="M181" s="31">
        <f t="shared" si="88"/>
        <v>0</v>
      </c>
      <c r="N181" s="8">
        <f t="shared" si="88"/>
        <v>0</v>
      </c>
      <c r="O181" s="8">
        <f t="shared" si="88"/>
        <v>0</v>
      </c>
      <c r="P181" s="96"/>
    </row>
    <row r="182" spans="1:16" s="97" customFormat="1" ht="31.5" customHeight="1" hidden="1">
      <c r="A182" s="5" t="s">
        <v>103</v>
      </c>
      <c r="B182" s="6">
        <v>951</v>
      </c>
      <c r="C182" s="6" t="s">
        <v>99</v>
      </c>
      <c r="D182" s="7" t="s">
        <v>98</v>
      </c>
      <c r="E182" s="7" t="s">
        <v>102</v>
      </c>
      <c r="F182" s="7" t="s">
        <v>104</v>
      </c>
      <c r="G182" s="7" t="s">
        <v>14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0</v>
      </c>
      <c r="O182" s="8">
        <f>I182-J182</f>
        <v>0</v>
      </c>
      <c r="P182" s="96"/>
    </row>
    <row r="183" spans="1:16" s="97" customFormat="1" ht="57.75" customHeight="1">
      <c r="A183" s="1" t="s">
        <v>417</v>
      </c>
      <c r="B183" s="2">
        <v>951</v>
      </c>
      <c r="C183" s="2" t="s">
        <v>93</v>
      </c>
      <c r="D183" s="3" t="s">
        <v>418</v>
      </c>
      <c r="E183" s="7" t="s">
        <v>6</v>
      </c>
      <c r="F183" s="7" t="s">
        <v>6</v>
      </c>
      <c r="G183" s="7" t="s">
        <v>6</v>
      </c>
      <c r="H183" s="4">
        <f>H184</f>
        <v>50000</v>
      </c>
      <c r="I183" s="4">
        <f aca="true" t="shared" si="89" ref="I183:O184">I184</f>
        <v>50000</v>
      </c>
      <c r="J183" s="4">
        <f t="shared" si="89"/>
        <v>50000</v>
      </c>
      <c r="K183" s="4">
        <f t="shared" si="89"/>
        <v>0</v>
      </c>
      <c r="L183" s="4">
        <f t="shared" si="89"/>
        <v>0</v>
      </c>
      <c r="M183" s="30">
        <f t="shared" si="89"/>
        <v>50000</v>
      </c>
      <c r="N183" s="4">
        <f t="shared" si="89"/>
        <v>0</v>
      </c>
      <c r="O183" s="4">
        <f t="shared" si="89"/>
        <v>0</v>
      </c>
      <c r="P183" s="96"/>
    </row>
    <row r="184" spans="1:16" s="97" customFormat="1" ht="24.75" customHeight="1">
      <c r="A184" s="5" t="s">
        <v>429</v>
      </c>
      <c r="B184" s="6">
        <v>951</v>
      </c>
      <c r="C184" s="6" t="s">
        <v>93</v>
      </c>
      <c r="D184" s="7" t="s">
        <v>418</v>
      </c>
      <c r="E184" s="7">
        <v>350</v>
      </c>
      <c r="F184" s="7">
        <v>290</v>
      </c>
      <c r="G184" s="7" t="s">
        <v>6</v>
      </c>
      <c r="H184" s="8">
        <f>H185</f>
        <v>50000</v>
      </c>
      <c r="I184" s="8">
        <f t="shared" si="89"/>
        <v>50000</v>
      </c>
      <c r="J184" s="8">
        <f t="shared" si="89"/>
        <v>50000</v>
      </c>
      <c r="K184" s="8">
        <f t="shared" si="89"/>
        <v>0</v>
      </c>
      <c r="L184" s="8">
        <f t="shared" si="89"/>
        <v>0</v>
      </c>
      <c r="M184" s="31">
        <f t="shared" si="89"/>
        <v>50000</v>
      </c>
      <c r="N184" s="8">
        <f t="shared" si="89"/>
        <v>0</v>
      </c>
      <c r="O184" s="8">
        <f t="shared" si="89"/>
        <v>0</v>
      </c>
      <c r="P184" s="96"/>
    </row>
    <row r="185" spans="1:16" s="97" customFormat="1" ht="22.5" customHeight="1">
      <c r="A185" s="5" t="s">
        <v>38</v>
      </c>
      <c r="B185" s="6">
        <v>951</v>
      </c>
      <c r="C185" s="6" t="s">
        <v>93</v>
      </c>
      <c r="D185" s="7" t="s">
        <v>418</v>
      </c>
      <c r="E185" s="7">
        <v>350</v>
      </c>
      <c r="F185" s="7">
        <v>290</v>
      </c>
      <c r="G185" s="7">
        <v>25</v>
      </c>
      <c r="H185" s="8">
        <v>50000</v>
      </c>
      <c r="I185" s="8">
        <v>50000</v>
      </c>
      <c r="J185" s="8">
        <v>50000</v>
      </c>
      <c r="K185" s="8">
        <v>0</v>
      </c>
      <c r="L185" s="8">
        <v>0</v>
      </c>
      <c r="M185" s="95">
        <f>J185</f>
        <v>50000</v>
      </c>
      <c r="N185" s="8">
        <f>H185-I185</f>
        <v>0</v>
      </c>
      <c r="O185" s="8">
        <f>I185-J185</f>
        <v>0</v>
      </c>
      <c r="P185" s="96"/>
    </row>
    <row r="186" spans="1:16" s="97" customFormat="1" ht="48" customHeight="1">
      <c r="A186" s="1" t="s">
        <v>416</v>
      </c>
      <c r="B186" s="107">
        <v>951</v>
      </c>
      <c r="C186" s="107" t="s">
        <v>93</v>
      </c>
      <c r="D186" s="108" t="s">
        <v>415</v>
      </c>
      <c r="E186" s="105" t="s">
        <v>6</v>
      </c>
      <c r="F186" s="105" t="s">
        <v>6</v>
      </c>
      <c r="G186" s="105" t="s">
        <v>6</v>
      </c>
      <c r="H186" s="109">
        <f>H187</f>
        <v>443300</v>
      </c>
      <c r="I186" s="4">
        <f aca="true" t="shared" si="90" ref="I186:O193">I187</f>
        <v>328300</v>
      </c>
      <c r="J186" s="4">
        <f t="shared" si="90"/>
        <v>328300</v>
      </c>
      <c r="K186" s="4">
        <f t="shared" si="90"/>
        <v>0</v>
      </c>
      <c r="L186" s="4">
        <f t="shared" si="90"/>
        <v>0</v>
      </c>
      <c r="M186" s="30">
        <f t="shared" si="90"/>
        <v>328300</v>
      </c>
      <c r="N186" s="4">
        <f t="shared" si="90"/>
        <v>115000</v>
      </c>
      <c r="O186" s="4">
        <f t="shared" si="90"/>
        <v>0</v>
      </c>
      <c r="P186" s="96"/>
    </row>
    <row r="187" spans="1:16" s="97" customFormat="1" ht="24.75" customHeight="1">
      <c r="A187" s="5" t="s">
        <v>72</v>
      </c>
      <c r="B187" s="104">
        <v>951</v>
      </c>
      <c r="C187" s="104" t="s">
        <v>93</v>
      </c>
      <c r="D187" s="105" t="s">
        <v>415</v>
      </c>
      <c r="E187" s="105" t="s">
        <v>94</v>
      </c>
      <c r="F187" s="105" t="s">
        <v>73</v>
      </c>
      <c r="G187" s="105" t="s">
        <v>6</v>
      </c>
      <c r="H187" s="106">
        <f>H188</f>
        <v>443300</v>
      </c>
      <c r="I187" s="8">
        <f t="shared" si="90"/>
        <v>328300</v>
      </c>
      <c r="J187" s="8">
        <f t="shared" si="90"/>
        <v>328300</v>
      </c>
      <c r="K187" s="8">
        <f t="shared" si="90"/>
        <v>0</v>
      </c>
      <c r="L187" s="8">
        <f t="shared" si="90"/>
        <v>0</v>
      </c>
      <c r="M187" s="31">
        <f t="shared" si="90"/>
        <v>328300</v>
      </c>
      <c r="N187" s="8">
        <f t="shared" si="90"/>
        <v>115000</v>
      </c>
      <c r="O187" s="8">
        <f t="shared" si="90"/>
        <v>0</v>
      </c>
      <c r="P187" s="96"/>
    </row>
    <row r="188" spans="1:16" s="97" customFormat="1" ht="30" customHeight="1">
      <c r="A188" s="5" t="s">
        <v>75</v>
      </c>
      <c r="B188" s="104">
        <v>951</v>
      </c>
      <c r="C188" s="104" t="s">
        <v>93</v>
      </c>
      <c r="D188" s="105" t="s">
        <v>415</v>
      </c>
      <c r="E188" s="105" t="s">
        <v>94</v>
      </c>
      <c r="F188" s="105" t="s">
        <v>76</v>
      </c>
      <c r="G188" s="105">
        <v>16</v>
      </c>
      <c r="H188" s="106">
        <v>443300</v>
      </c>
      <c r="I188" s="8">
        <v>328300</v>
      </c>
      <c r="J188" s="8">
        <v>328300</v>
      </c>
      <c r="K188" s="8">
        <v>0</v>
      </c>
      <c r="L188" s="8">
        <v>0</v>
      </c>
      <c r="M188" s="95">
        <f>J188</f>
        <v>328300</v>
      </c>
      <c r="N188" s="8">
        <f>H188-I188</f>
        <v>115000</v>
      </c>
      <c r="O188" s="8">
        <f>I188-J188</f>
        <v>0</v>
      </c>
      <c r="P188" s="96"/>
    </row>
    <row r="189" spans="1:16" s="97" customFormat="1" ht="48" customHeight="1">
      <c r="A189" s="1" t="s">
        <v>416</v>
      </c>
      <c r="B189" s="2">
        <v>951</v>
      </c>
      <c r="C189" s="2" t="s">
        <v>93</v>
      </c>
      <c r="D189" s="3" t="s">
        <v>430</v>
      </c>
      <c r="E189" s="7" t="s">
        <v>6</v>
      </c>
      <c r="F189" s="7" t="s">
        <v>6</v>
      </c>
      <c r="G189" s="7" t="s">
        <v>6</v>
      </c>
      <c r="H189" s="4">
        <f>H190</f>
        <v>92600</v>
      </c>
      <c r="I189" s="4">
        <f t="shared" si="90"/>
        <v>0</v>
      </c>
      <c r="J189" s="4">
        <f t="shared" si="90"/>
        <v>0</v>
      </c>
      <c r="K189" s="4">
        <f t="shared" si="90"/>
        <v>0</v>
      </c>
      <c r="L189" s="4">
        <f t="shared" si="90"/>
        <v>0</v>
      </c>
      <c r="M189" s="30">
        <f t="shared" si="90"/>
        <v>0</v>
      </c>
      <c r="N189" s="4">
        <f t="shared" si="90"/>
        <v>92600</v>
      </c>
      <c r="O189" s="4">
        <f t="shared" si="90"/>
        <v>0</v>
      </c>
      <c r="P189" s="96"/>
    </row>
    <row r="190" spans="1:16" s="97" customFormat="1" ht="24.75" customHeight="1">
      <c r="A190" s="5" t="s">
        <v>72</v>
      </c>
      <c r="B190" s="6">
        <v>951</v>
      </c>
      <c r="C190" s="6" t="s">
        <v>93</v>
      </c>
      <c r="D190" s="7" t="s">
        <v>430</v>
      </c>
      <c r="E190" s="7" t="s">
        <v>94</v>
      </c>
      <c r="F190" s="7" t="s">
        <v>73</v>
      </c>
      <c r="G190" s="7" t="s">
        <v>6</v>
      </c>
      <c r="H190" s="8">
        <f>H191</f>
        <v>92600</v>
      </c>
      <c r="I190" s="8">
        <f t="shared" si="90"/>
        <v>0</v>
      </c>
      <c r="J190" s="8">
        <f t="shared" si="90"/>
        <v>0</v>
      </c>
      <c r="K190" s="8">
        <f t="shared" si="90"/>
        <v>0</v>
      </c>
      <c r="L190" s="8">
        <f t="shared" si="90"/>
        <v>0</v>
      </c>
      <c r="M190" s="31">
        <f t="shared" si="90"/>
        <v>0</v>
      </c>
      <c r="N190" s="8">
        <f t="shared" si="90"/>
        <v>92600</v>
      </c>
      <c r="O190" s="8">
        <f t="shared" si="90"/>
        <v>0</v>
      </c>
      <c r="P190" s="96"/>
    </row>
    <row r="191" spans="1:16" s="97" customFormat="1" ht="30" customHeight="1">
      <c r="A191" s="5" t="s">
        <v>75</v>
      </c>
      <c r="B191" s="6">
        <v>951</v>
      </c>
      <c r="C191" s="6" t="s">
        <v>93</v>
      </c>
      <c r="D191" s="7" t="s">
        <v>430</v>
      </c>
      <c r="E191" s="7" t="s">
        <v>94</v>
      </c>
      <c r="F191" s="7" t="s">
        <v>76</v>
      </c>
      <c r="G191" s="7">
        <v>85</v>
      </c>
      <c r="H191" s="8">
        <v>92600</v>
      </c>
      <c r="I191" s="8">
        <v>0</v>
      </c>
      <c r="J191" s="8">
        <v>0</v>
      </c>
      <c r="K191" s="8">
        <v>0</v>
      </c>
      <c r="L191" s="8">
        <v>0</v>
      </c>
      <c r="M191" s="95">
        <f>J191</f>
        <v>0</v>
      </c>
      <c r="N191" s="8">
        <f>H191-I191</f>
        <v>92600</v>
      </c>
      <c r="O191" s="8">
        <f>I191-J191</f>
        <v>0</v>
      </c>
      <c r="P191" s="96"/>
    </row>
    <row r="192" spans="1:16" s="97" customFormat="1" ht="60.75" customHeight="1">
      <c r="A192" s="1" t="s">
        <v>436</v>
      </c>
      <c r="B192" s="107">
        <v>951</v>
      </c>
      <c r="C192" s="107" t="s">
        <v>93</v>
      </c>
      <c r="D192" s="107">
        <v>9910071180</v>
      </c>
      <c r="E192" s="105" t="s">
        <v>6</v>
      </c>
      <c r="F192" s="105" t="s">
        <v>6</v>
      </c>
      <c r="G192" s="105" t="s">
        <v>6</v>
      </c>
      <c r="H192" s="109">
        <f>H193</f>
        <v>199900</v>
      </c>
      <c r="I192" s="4">
        <f t="shared" si="90"/>
        <v>0</v>
      </c>
      <c r="J192" s="4">
        <f t="shared" si="90"/>
        <v>0</v>
      </c>
      <c r="K192" s="4">
        <f t="shared" si="90"/>
        <v>0</v>
      </c>
      <c r="L192" s="4">
        <f t="shared" si="90"/>
        <v>0</v>
      </c>
      <c r="M192" s="30">
        <f t="shared" si="90"/>
        <v>0</v>
      </c>
      <c r="N192" s="4">
        <f t="shared" si="90"/>
        <v>199900</v>
      </c>
      <c r="O192" s="4">
        <f t="shared" si="90"/>
        <v>0</v>
      </c>
      <c r="P192" s="96"/>
    </row>
    <row r="193" spans="1:16" s="97" customFormat="1" ht="24.75" customHeight="1">
      <c r="A193" s="5" t="s">
        <v>72</v>
      </c>
      <c r="B193" s="104">
        <v>951</v>
      </c>
      <c r="C193" s="104" t="s">
        <v>93</v>
      </c>
      <c r="D193" s="104">
        <v>9910071180</v>
      </c>
      <c r="E193" s="105">
        <v>612</v>
      </c>
      <c r="F193" s="105" t="s">
        <v>73</v>
      </c>
      <c r="G193" s="105" t="s">
        <v>6</v>
      </c>
      <c r="H193" s="106">
        <f>H194</f>
        <v>199900</v>
      </c>
      <c r="I193" s="8">
        <f t="shared" si="90"/>
        <v>0</v>
      </c>
      <c r="J193" s="8">
        <f t="shared" si="90"/>
        <v>0</v>
      </c>
      <c r="K193" s="8">
        <f t="shared" si="90"/>
        <v>0</v>
      </c>
      <c r="L193" s="8">
        <f t="shared" si="90"/>
        <v>0</v>
      </c>
      <c r="M193" s="31">
        <f t="shared" si="90"/>
        <v>0</v>
      </c>
      <c r="N193" s="8">
        <f t="shared" si="90"/>
        <v>199900</v>
      </c>
      <c r="O193" s="8">
        <f t="shared" si="90"/>
        <v>0</v>
      </c>
      <c r="P193" s="96"/>
    </row>
    <row r="194" spans="1:16" s="97" customFormat="1" ht="30" customHeight="1">
      <c r="A194" s="5" t="s">
        <v>75</v>
      </c>
      <c r="B194" s="104">
        <v>951</v>
      </c>
      <c r="C194" s="104" t="s">
        <v>93</v>
      </c>
      <c r="D194" s="104">
        <v>9910071180</v>
      </c>
      <c r="E194" s="105">
        <v>612</v>
      </c>
      <c r="F194" s="105" t="s">
        <v>76</v>
      </c>
      <c r="G194" s="105">
        <v>25</v>
      </c>
      <c r="H194" s="106">
        <v>199900</v>
      </c>
      <c r="I194" s="8">
        <v>0</v>
      </c>
      <c r="J194" s="8">
        <v>0</v>
      </c>
      <c r="K194" s="8">
        <v>0</v>
      </c>
      <c r="L194" s="8">
        <v>0</v>
      </c>
      <c r="M194" s="95">
        <f>J194</f>
        <v>0</v>
      </c>
      <c r="N194" s="8">
        <f>H194-I194</f>
        <v>199900</v>
      </c>
      <c r="O194" s="8">
        <f>I194-J194</f>
        <v>0</v>
      </c>
      <c r="P194" s="96"/>
    </row>
    <row r="195" spans="1:256" s="79" customFormat="1" ht="41.25" customHeight="1">
      <c r="A195" s="1" t="s">
        <v>105</v>
      </c>
      <c r="B195" s="2">
        <v>951</v>
      </c>
      <c r="C195" s="2" t="s">
        <v>106</v>
      </c>
      <c r="D195" s="3" t="s">
        <v>178</v>
      </c>
      <c r="E195" s="3" t="s">
        <v>6</v>
      </c>
      <c r="F195" s="3" t="s">
        <v>6</v>
      </c>
      <c r="G195" s="3" t="s">
        <v>6</v>
      </c>
      <c r="H195" s="4">
        <f>H196+H198</f>
        <v>3500</v>
      </c>
      <c r="I195" s="4">
        <v>0</v>
      </c>
      <c r="J195" s="4">
        <v>0</v>
      </c>
      <c r="K195" s="4">
        <v>0</v>
      </c>
      <c r="L195" s="4">
        <v>0</v>
      </c>
      <c r="M195" s="100">
        <f>J195</f>
        <v>0</v>
      </c>
      <c r="N195" s="4">
        <f>H195-I195</f>
        <v>3500</v>
      </c>
      <c r="O195" s="4">
        <f>I195-J195</f>
        <v>0</v>
      </c>
      <c r="P195" s="98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9"/>
      <c r="FK195" s="99"/>
      <c r="FL195" s="99"/>
      <c r="FM195" s="99"/>
      <c r="FN195" s="99"/>
      <c r="FO195" s="99"/>
      <c r="FP195" s="99"/>
      <c r="FQ195" s="99"/>
      <c r="FR195" s="99"/>
      <c r="FS195" s="99"/>
      <c r="FT195" s="99"/>
      <c r="FU195" s="99"/>
      <c r="FV195" s="99"/>
      <c r="FW195" s="99"/>
      <c r="FX195" s="99"/>
      <c r="FY195" s="99"/>
      <c r="FZ195" s="99"/>
      <c r="GA195" s="99"/>
      <c r="GB195" s="99"/>
      <c r="GC195" s="99"/>
      <c r="GD195" s="99"/>
      <c r="GE195" s="99"/>
      <c r="GF195" s="99"/>
      <c r="GG195" s="99"/>
      <c r="GH195" s="99"/>
      <c r="GI195" s="99"/>
      <c r="GJ195" s="99"/>
      <c r="GK195" s="99"/>
      <c r="GL195" s="99"/>
      <c r="GM195" s="99"/>
      <c r="GN195" s="99"/>
      <c r="GO195" s="99"/>
      <c r="GP195" s="99"/>
      <c r="GQ195" s="99"/>
      <c r="GR195" s="99"/>
      <c r="GS195" s="99"/>
      <c r="GT195" s="99"/>
      <c r="GU195" s="99"/>
      <c r="GV195" s="99"/>
      <c r="GW195" s="99"/>
      <c r="GX195" s="99"/>
      <c r="GY195" s="99"/>
      <c r="GZ195" s="99"/>
      <c r="HA195" s="99"/>
      <c r="HB195" s="99"/>
      <c r="HC195" s="99"/>
      <c r="HD195" s="99"/>
      <c r="HE195" s="99"/>
      <c r="HF195" s="99"/>
      <c r="HG195" s="99"/>
      <c r="HH195" s="99"/>
      <c r="HI195" s="99"/>
      <c r="HJ195" s="99"/>
      <c r="HK195" s="99"/>
      <c r="HL195" s="99"/>
      <c r="HM195" s="99"/>
      <c r="HN195" s="99"/>
      <c r="HO195" s="99"/>
      <c r="HP195" s="99"/>
      <c r="HQ195" s="99"/>
      <c r="HR195" s="99"/>
      <c r="HS195" s="99"/>
      <c r="HT195" s="99"/>
      <c r="HU195" s="99"/>
      <c r="HV195" s="99"/>
      <c r="HW195" s="99"/>
      <c r="HX195" s="99"/>
      <c r="HY195" s="99"/>
      <c r="HZ195" s="99"/>
      <c r="IA195" s="99"/>
      <c r="IB195" s="99"/>
      <c r="IC195" s="99"/>
      <c r="ID195" s="99"/>
      <c r="IE195" s="99"/>
      <c r="IF195" s="99"/>
      <c r="IG195" s="99"/>
      <c r="IH195" s="99"/>
      <c r="II195" s="99"/>
      <c r="IJ195" s="99"/>
      <c r="IK195" s="99"/>
      <c r="IL195" s="99"/>
      <c r="IM195" s="99"/>
      <c r="IN195" s="99"/>
      <c r="IO195" s="99"/>
      <c r="IP195" s="99"/>
      <c r="IQ195" s="99"/>
      <c r="IR195" s="99"/>
      <c r="IS195" s="99"/>
      <c r="IT195" s="99"/>
      <c r="IU195" s="99"/>
      <c r="IV195" s="99"/>
    </row>
    <row r="196" spans="1:15" ht="25.5" customHeight="1" hidden="1">
      <c r="A196" s="5" t="s">
        <v>38</v>
      </c>
      <c r="B196" s="6">
        <v>951</v>
      </c>
      <c r="C196" s="6" t="s">
        <v>106</v>
      </c>
      <c r="D196" s="7" t="s">
        <v>178</v>
      </c>
      <c r="E196" s="7" t="s">
        <v>24</v>
      </c>
      <c r="F196" s="7" t="s">
        <v>39</v>
      </c>
      <c r="G196" s="7" t="s">
        <v>6</v>
      </c>
      <c r="H196" s="8">
        <f>H197</f>
        <v>0</v>
      </c>
      <c r="I196" s="8">
        <f aca="true" t="shared" si="91" ref="I196:O196">I197</f>
        <v>0</v>
      </c>
      <c r="J196" s="8">
        <f t="shared" si="91"/>
        <v>0</v>
      </c>
      <c r="K196" s="8">
        <f t="shared" si="91"/>
        <v>0</v>
      </c>
      <c r="L196" s="8">
        <f t="shared" si="91"/>
        <v>0</v>
      </c>
      <c r="M196" s="31">
        <f t="shared" si="91"/>
        <v>0</v>
      </c>
      <c r="N196" s="8">
        <f t="shared" si="91"/>
        <v>0</v>
      </c>
      <c r="O196" s="8">
        <f t="shared" si="91"/>
        <v>0</v>
      </c>
    </row>
    <row r="197" spans="1:15" ht="23.25" customHeight="1" hidden="1">
      <c r="A197" s="5" t="s">
        <v>38</v>
      </c>
      <c r="B197" s="6">
        <v>951</v>
      </c>
      <c r="C197" s="6" t="s">
        <v>106</v>
      </c>
      <c r="D197" s="7" t="s">
        <v>178</v>
      </c>
      <c r="E197" s="7" t="s">
        <v>24</v>
      </c>
      <c r="F197" s="7" t="s">
        <v>39</v>
      </c>
      <c r="G197" s="7" t="s">
        <v>14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32">
        <f>J197</f>
        <v>0</v>
      </c>
      <c r="N197" s="8">
        <f>H197-I197</f>
        <v>0</v>
      </c>
      <c r="O197" s="8">
        <f>I197-J197</f>
        <v>0</v>
      </c>
    </row>
    <row r="198" spans="1:15" ht="23.25" customHeight="1">
      <c r="A198" s="5" t="s">
        <v>150</v>
      </c>
      <c r="B198" s="6">
        <v>951</v>
      </c>
      <c r="C198" s="6" t="s">
        <v>106</v>
      </c>
      <c r="D198" s="7" t="s">
        <v>178</v>
      </c>
      <c r="E198" s="7" t="s">
        <v>24</v>
      </c>
      <c r="F198" s="7">
        <v>310</v>
      </c>
      <c r="G198" s="7" t="s">
        <v>6</v>
      </c>
      <c r="H198" s="8">
        <f>H199</f>
        <v>3500</v>
      </c>
      <c r="I198" s="8">
        <f aca="true" t="shared" si="92" ref="I198:O198">I199</f>
        <v>0</v>
      </c>
      <c r="J198" s="8">
        <f t="shared" si="92"/>
        <v>0</v>
      </c>
      <c r="K198" s="8">
        <f t="shared" si="92"/>
        <v>0</v>
      </c>
      <c r="L198" s="8">
        <f t="shared" si="92"/>
        <v>0</v>
      </c>
      <c r="M198" s="31">
        <f t="shared" si="92"/>
        <v>0</v>
      </c>
      <c r="N198" s="8">
        <f t="shared" si="92"/>
        <v>3500</v>
      </c>
      <c r="O198" s="8">
        <f t="shared" si="92"/>
        <v>0</v>
      </c>
    </row>
    <row r="199" spans="1:15" ht="25.5" customHeight="1">
      <c r="A199" s="5" t="s">
        <v>150</v>
      </c>
      <c r="B199" s="6">
        <v>951</v>
      </c>
      <c r="C199" s="6" t="s">
        <v>106</v>
      </c>
      <c r="D199" s="7" t="s">
        <v>178</v>
      </c>
      <c r="E199" s="7" t="s">
        <v>24</v>
      </c>
      <c r="F199" s="7">
        <v>310</v>
      </c>
      <c r="G199" s="7" t="s">
        <v>14</v>
      </c>
      <c r="H199" s="8">
        <v>3500</v>
      </c>
      <c r="I199" s="8">
        <v>0</v>
      </c>
      <c r="J199" s="8">
        <v>0</v>
      </c>
      <c r="K199" s="8">
        <v>0</v>
      </c>
      <c r="L199" s="8">
        <v>0</v>
      </c>
      <c r="M199" s="32">
        <f>J199</f>
        <v>0</v>
      </c>
      <c r="N199" s="8">
        <f>H199-I199</f>
        <v>3500</v>
      </c>
      <c r="O199" s="8">
        <f>I199-J199</f>
        <v>0</v>
      </c>
    </row>
    <row r="200" spans="1:15" ht="18" customHeight="1">
      <c r="A200" s="5"/>
      <c r="B200" s="6"/>
      <c r="C200" s="7"/>
      <c r="D200" s="7"/>
      <c r="E200" s="7"/>
      <c r="F200" s="7"/>
      <c r="G200" s="7"/>
      <c r="H200" s="8"/>
      <c r="I200" s="8"/>
      <c r="J200" s="8"/>
      <c r="K200" s="8"/>
      <c r="L200" s="8"/>
      <c r="M200" s="32"/>
      <c r="N200" s="8"/>
      <c r="O200" s="8"/>
    </row>
    <row r="201" spans="1:15" ht="17.25" customHeight="1">
      <c r="A201" s="5"/>
      <c r="B201" s="6"/>
      <c r="C201" s="7"/>
      <c r="D201" s="7"/>
      <c r="E201" s="7"/>
      <c r="F201" s="7"/>
      <c r="G201" s="7"/>
      <c r="H201" s="8"/>
      <c r="I201" s="14"/>
      <c r="J201" s="14"/>
      <c r="K201" s="14"/>
      <c r="L201" s="14"/>
      <c r="M201" s="33"/>
      <c r="N201" s="8"/>
      <c r="O201" s="8"/>
    </row>
    <row r="202" spans="1:15" ht="15">
      <c r="A202" s="77"/>
      <c r="B202" s="6"/>
      <c r="C202" s="78"/>
      <c r="D202" s="79"/>
      <c r="E202" s="79"/>
      <c r="F202" s="79">
        <v>225</v>
      </c>
      <c r="G202" s="78"/>
      <c r="H202" s="80">
        <f>H29+H103+H122+H141+H151+H132</f>
        <v>994928</v>
      </c>
      <c r="I202" s="80">
        <f>I29+I103+I122+I141+I151+I132</f>
        <v>431553.2</v>
      </c>
      <c r="J202" s="80">
        <f>J29+J103+J122+J141+J151+J132</f>
        <v>431553.2</v>
      </c>
      <c r="K202" s="80">
        <f>K29+K103+K122+K141+K151</f>
        <v>0</v>
      </c>
      <c r="L202" s="80">
        <f>L29+L103+L122+L141+L151</f>
        <v>0</v>
      </c>
      <c r="M202" s="80">
        <f>M29+M103+M122+M141+M151+M132</f>
        <v>431553.2</v>
      </c>
      <c r="N202" s="80">
        <f>N29+N103+N122+N141+N151</f>
        <v>560140.8</v>
      </c>
      <c r="O202" s="80">
        <f>O29+O103+O122+O141+O151</f>
        <v>0</v>
      </c>
    </row>
    <row r="203" spans="1:15" ht="15">
      <c r="A203" s="77"/>
      <c r="B203" s="6"/>
      <c r="C203" s="78"/>
      <c r="D203" s="79"/>
      <c r="E203" s="79"/>
      <c r="F203" s="79">
        <v>226</v>
      </c>
      <c r="G203" s="78"/>
      <c r="H203" s="80">
        <f>H30+H56+H59+H66+H88+H94+H97+H104+H129</f>
        <v>616000</v>
      </c>
      <c r="I203" s="80">
        <f>I30+I56+I59+I66+I88+I94+I97+I104+I129</f>
        <v>342942.16000000003</v>
      </c>
      <c r="J203" s="80">
        <f>J30+J56+J59+J66+J88+J94+J97+J104+J129</f>
        <v>342942.16000000003</v>
      </c>
      <c r="K203" s="80">
        <f>K13+K30+K56+K59+K80+K85+K88+K94+K97+K104+K116+K129+K168+K66+K119+K165</f>
        <v>0</v>
      </c>
      <c r="L203" s="17">
        <f>L13+L30+L56+L59+L80+L85+L88+L94+L97+L104+L116+L129+L168+L66+L119+L165</f>
        <v>0</v>
      </c>
      <c r="M203" s="80">
        <f>M30+M56+M59+M66+M88+M94+M97+M104+M129</f>
        <v>342942.16000000003</v>
      </c>
      <c r="N203" s="80">
        <f>N30+N56+N59+N66+N88+N94+N97+N104+N129</f>
        <v>273057.83999999997</v>
      </c>
      <c r="O203" s="17">
        <f>O13+O30+O56+O59+O80+O85+O88+O94+O97+O104+O116+O129+O168+O66+O119+O165</f>
        <v>0</v>
      </c>
    </row>
    <row r="204" spans="1:15" ht="15">
      <c r="A204" s="77"/>
      <c r="B204" s="6"/>
      <c r="C204" s="78"/>
      <c r="D204" s="79"/>
      <c r="E204" s="79"/>
      <c r="F204" s="79">
        <v>290</v>
      </c>
      <c r="G204" s="78"/>
      <c r="H204" s="80">
        <f>H50+H53+H63+H72+H185+H70</f>
        <v>371800</v>
      </c>
      <c r="I204" s="80">
        <f>I50+I53+I63+I72+I185+I70</f>
        <v>311629</v>
      </c>
      <c r="J204" s="80">
        <f>J50+J53+J63+J72+J185+J70</f>
        <v>311629</v>
      </c>
      <c r="K204" s="80">
        <f>K38+K62+K63+K68+K72+K197+K32+K70</f>
        <v>0</v>
      </c>
      <c r="L204" s="17">
        <f>L38+L62+L63+L68+L72+L197+L32+L70</f>
        <v>0</v>
      </c>
      <c r="M204" s="80">
        <f>M50+M53+M63+M72+M185+M70</f>
        <v>311629</v>
      </c>
      <c r="N204" s="80">
        <f>N50+N53+N63+N72+N185</f>
        <v>60171</v>
      </c>
      <c r="O204" s="17">
        <f>O38+O62+O63+O68+O72+O197+O32+O70</f>
        <v>0</v>
      </c>
    </row>
    <row r="205" spans="1:15" ht="15">
      <c r="A205" s="77"/>
      <c r="B205" s="6"/>
      <c r="C205" s="78"/>
      <c r="D205" s="79"/>
      <c r="E205" s="79"/>
      <c r="F205" s="79">
        <v>310</v>
      </c>
      <c r="G205" s="78"/>
      <c r="H205" s="80">
        <f>H199</f>
        <v>3500</v>
      </c>
      <c r="I205" s="80">
        <f>I199</f>
        <v>0</v>
      </c>
      <c r="J205" s="80">
        <f>J199</f>
        <v>0</v>
      </c>
      <c r="K205" s="102">
        <v>0</v>
      </c>
      <c r="L205" s="103">
        <v>0</v>
      </c>
      <c r="M205" s="101">
        <f>M199</f>
        <v>0</v>
      </c>
      <c r="N205" s="17">
        <f>N199</f>
        <v>3500</v>
      </c>
      <c r="O205" s="17">
        <v>0</v>
      </c>
    </row>
    <row r="206" spans="1:13" ht="15">
      <c r="A206" s="77"/>
      <c r="B206" s="6"/>
      <c r="C206" s="78"/>
      <c r="D206" s="79"/>
      <c r="E206" s="79"/>
      <c r="F206" s="79">
        <v>340</v>
      </c>
      <c r="G206" s="78"/>
      <c r="H206" s="80">
        <f>H36+H41+H82+H161</f>
        <v>62700</v>
      </c>
      <c r="I206" s="80">
        <f>I36+I41+I82+I161</f>
        <v>42939.9</v>
      </c>
      <c r="J206" s="80"/>
      <c r="K206" s="102"/>
      <c r="L206" s="103"/>
      <c r="M206" s="101"/>
    </row>
    <row r="207" spans="1:15" ht="15">
      <c r="A207" s="77"/>
      <c r="B207" s="6"/>
      <c r="C207" s="78"/>
      <c r="D207" s="209" t="s">
        <v>115</v>
      </c>
      <c r="E207" s="210"/>
      <c r="F207" s="211"/>
      <c r="G207" s="78"/>
      <c r="H207" s="80">
        <f>H152+H17+H24+H54+H86+H89+H92+H95+H101+H120+H126+H145+H149+H155+H172+H177+H183+H186+H189+H195+H130</f>
        <v>8599628</v>
      </c>
      <c r="I207" s="80">
        <f>I152+I17+I24+I54+I86+I89+I92+I95+I101+I120+I126+I145+I149+I155+I172+I177+I183+I186+I189+I195+I130</f>
        <v>5994428.4</v>
      </c>
      <c r="J207" s="80">
        <f>J152+J17+J24+J54+J86+J89+J92+J95+J101+J120+J126+J145+J149+J155+J172+J177+J183+J186+J189+J195+J130</f>
        <v>5994428.4</v>
      </c>
      <c r="K207" s="80">
        <f>K17+K24+K54+K86+K89+K92+K95+K101+K120+K145+K149+K155+K172+K177+K183+K186+K189+K195</f>
        <v>0</v>
      </c>
      <c r="L207" s="80">
        <f>L17+L24+L54+L86+L89+L92+L95+L101+L120+L145+L149+L155+L172+L177+L183+L186+L189+L195</f>
        <v>0</v>
      </c>
      <c r="M207" s="80">
        <f>M152+M17+M24+M54+M86+M89+M92+M95+M101+M120+M126+M145+M149+M155+M172+M177+M183+M186+M189+M195+M130</f>
        <v>5953753.4</v>
      </c>
      <c r="N207" s="80">
        <f>N17+N24+N54+N86+N89+N92+N95+N101+N120+N126+N145+N149+N155+N172+N177+N183+N186+N189+N195</f>
        <v>2442140.6</v>
      </c>
      <c r="O207" s="80">
        <f>O17+O24+O54+O86+O89+O92+O95+O101+O120+O126+O145+O149+O155+O172+O177+O183+O186+O189+O195</f>
        <v>0</v>
      </c>
    </row>
    <row r="208" spans="1:256" s="18" customFormat="1" ht="15">
      <c r="A208" s="81"/>
      <c r="B208" s="82"/>
      <c r="C208" s="83"/>
      <c r="D208" s="212" t="s">
        <v>116</v>
      </c>
      <c r="E208" s="213"/>
      <c r="F208" s="214"/>
      <c r="G208" s="83"/>
      <c r="H208" s="84">
        <f>H4+H39+H42+H45+H48+H51+H57+H60+H64+H73+H75+H192+H142</f>
        <v>2684400</v>
      </c>
      <c r="I208" s="84">
        <f>I4+I39+I42+I45+I48+I51+I57+I60+I64+I73+I75+I192+I142</f>
        <v>1151277.33</v>
      </c>
      <c r="J208" s="84">
        <f>J4+J39+J42+J45+J48+J51+J57+J60+J64+J73+J75+J192+J142</f>
        <v>1151277.33</v>
      </c>
      <c r="K208" s="84">
        <f>K4+K39+K42+K45+K57+K60+K64+K75+K98</f>
        <v>0</v>
      </c>
      <c r="L208" s="19">
        <f>L4+L39+L42+L45+L57+L60+L64+L75+L98</f>
        <v>0</v>
      </c>
      <c r="M208" s="84">
        <f>M4+M39+M42+M45+M48+M51+M57+M60+M64+M73+M75+M192+M142</f>
        <v>1151277.33</v>
      </c>
      <c r="N208" s="84">
        <f>N4+N39+N42+N45+N48+N51+N57+N60+N64+N73+N75</f>
        <v>433222.67000000004</v>
      </c>
      <c r="O208" s="19">
        <f>O4+O39+O42+O45+O57+O60+O64+O75+O98</f>
        <v>0</v>
      </c>
      <c r="P208" s="9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15" ht="15">
      <c r="A209" s="77"/>
      <c r="B209" s="6"/>
      <c r="C209" s="78"/>
      <c r="D209" s="215" t="s">
        <v>117</v>
      </c>
      <c r="E209" s="215"/>
      <c r="F209" s="215"/>
      <c r="G209" s="78"/>
      <c r="H209" s="80">
        <f aca="true" t="shared" si="93" ref="H209:N209">H207+H208</f>
        <v>11284028</v>
      </c>
      <c r="I209" s="80">
        <f t="shared" si="93"/>
        <v>7145705.73</v>
      </c>
      <c r="J209" s="80">
        <f t="shared" si="93"/>
        <v>7145705.73</v>
      </c>
      <c r="K209" s="80">
        <f t="shared" si="93"/>
        <v>0</v>
      </c>
      <c r="L209" s="80">
        <f t="shared" si="93"/>
        <v>0</v>
      </c>
      <c r="M209" s="80">
        <f t="shared" si="93"/>
        <v>7105030.73</v>
      </c>
      <c r="N209" s="80">
        <f t="shared" si="93"/>
        <v>2875363.27</v>
      </c>
      <c r="O209" s="17">
        <f>O5+O40+O43+O46+O58+O61+O65+O76+O99</f>
        <v>0</v>
      </c>
    </row>
    <row r="210" spans="1:256" s="20" customFormat="1" ht="15">
      <c r="A210" s="85"/>
      <c r="B210" s="86"/>
      <c r="C210" s="87"/>
      <c r="D210" s="87"/>
      <c r="E210" s="87"/>
      <c r="F210" s="87"/>
      <c r="G210" s="87"/>
      <c r="H210" s="88"/>
      <c r="I210" s="87"/>
      <c r="J210" s="87"/>
      <c r="K210" s="87"/>
      <c r="M210" s="34"/>
      <c r="N210" s="21"/>
      <c r="O210" s="21"/>
      <c r="P210" s="9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11" ht="15">
      <c r="A211" s="77"/>
      <c r="B211" s="6"/>
      <c r="C211" s="204" t="s">
        <v>118</v>
      </c>
      <c r="D211" s="205"/>
      <c r="E211" s="205"/>
      <c r="F211" s="89">
        <v>210</v>
      </c>
      <c r="G211" s="78"/>
      <c r="H211" s="80">
        <f>H212+H213+H214</f>
        <v>3090000</v>
      </c>
      <c r="I211" s="80">
        <f>I212+I213+I214</f>
        <v>1995270.48</v>
      </c>
      <c r="J211" s="80">
        <f>J212+J213+J214</f>
        <v>1995270.48</v>
      </c>
      <c r="K211" s="80">
        <f>K212+K213+K214</f>
        <v>0</v>
      </c>
    </row>
    <row r="212" spans="1:11" ht="15">
      <c r="A212" s="77"/>
      <c r="B212" s="6"/>
      <c r="C212" s="78"/>
      <c r="D212" s="78"/>
      <c r="E212" s="78"/>
      <c r="F212" s="78">
        <v>211</v>
      </c>
      <c r="G212" s="78"/>
      <c r="H212" s="90">
        <f>H6+H19</f>
        <v>2161500</v>
      </c>
      <c r="I212" s="90">
        <f>I6+I19</f>
        <v>1396667.96</v>
      </c>
      <c r="J212" s="90">
        <f>J6+J19</f>
        <v>1396667.96</v>
      </c>
      <c r="K212" s="78"/>
    </row>
    <row r="213" spans="1:11" ht="15">
      <c r="A213" s="77"/>
      <c r="B213" s="6"/>
      <c r="C213" s="78"/>
      <c r="D213" s="78"/>
      <c r="E213" s="78"/>
      <c r="F213" s="78">
        <v>212</v>
      </c>
      <c r="G213" s="78"/>
      <c r="H213" s="8">
        <f>H9+H22</f>
        <v>212800</v>
      </c>
      <c r="I213" s="8">
        <f>I9+I22</f>
        <v>150826.06</v>
      </c>
      <c r="J213" s="8">
        <f>J9+J22</f>
        <v>150826.06</v>
      </c>
      <c r="K213" s="78"/>
    </row>
    <row r="214" spans="1:11" ht="15">
      <c r="A214" s="77"/>
      <c r="B214" s="6"/>
      <c r="C214" s="78"/>
      <c r="D214" s="78"/>
      <c r="E214" s="78"/>
      <c r="F214" s="78">
        <v>213</v>
      </c>
      <c r="G214" s="78"/>
      <c r="H214" s="8">
        <f>H7+H20</f>
        <v>715700</v>
      </c>
      <c r="I214" s="8">
        <f>I7+I20</f>
        <v>447776.45999999996</v>
      </c>
      <c r="J214" s="8">
        <f>J7+J20</f>
        <v>447776.45999999996</v>
      </c>
      <c r="K214" s="78"/>
    </row>
    <row r="215" spans="1:11" ht="15">
      <c r="A215" s="77"/>
      <c r="B215" s="6"/>
      <c r="C215" s="78"/>
      <c r="D215" s="78"/>
      <c r="E215" s="78"/>
      <c r="F215" s="78"/>
      <c r="G215" s="78"/>
      <c r="H215" s="80"/>
      <c r="I215" s="78"/>
      <c r="J215" s="78"/>
      <c r="K215" s="78"/>
    </row>
    <row r="216" ht="15" hidden="1"/>
    <row r="217" ht="15" hidden="1"/>
    <row r="218" ht="15" hidden="1"/>
    <row r="219" ht="15" hidden="1"/>
    <row r="220" ht="15" hidden="1"/>
    <row r="221" ht="15" hidden="1"/>
    <row r="222" ht="15" hidden="1">
      <c r="P222" s="10"/>
    </row>
    <row r="223" ht="15" hidden="1">
      <c r="P223" s="10"/>
    </row>
    <row r="224" ht="15" hidden="1">
      <c r="P224" s="10"/>
    </row>
    <row r="225" ht="15" hidden="1">
      <c r="P225" s="10"/>
    </row>
    <row r="226" ht="15" hidden="1">
      <c r="P226" s="10"/>
    </row>
    <row r="227" spans="1:16" ht="15">
      <c r="A227" s="23"/>
      <c r="B227" s="24"/>
      <c r="C227" s="25"/>
      <c r="D227" s="25"/>
      <c r="E227" s="25"/>
      <c r="F227" s="25"/>
      <c r="G227" s="25"/>
      <c r="H227" s="26"/>
      <c r="I227" s="25"/>
      <c r="J227" s="25"/>
      <c r="K227" s="25"/>
      <c r="L227" s="25"/>
      <c r="M227" s="35"/>
      <c r="N227" s="26"/>
      <c r="O227" s="26"/>
      <c r="P227" s="10"/>
    </row>
    <row r="228" spans="1:16" ht="15">
      <c r="A228" s="27"/>
      <c r="B228" s="28"/>
      <c r="C228" s="10"/>
      <c r="D228" s="10"/>
      <c r="E228" s="10"/>
      <c r="F228" s="10"/>
      <c r="G228" s="10"/>
      <c r="H228" s="29"/>
      <c r="I228" s="10"/>
      <c r="J228" s="10"/>
      <c r="K228" s="10"/>
      <c r="L228" s="10"/>
      <c r="M228" s="36"/>
      <c r="N228" s="29"/>
      <c r="O228" s="29"/>
      <c r="P228" s="10"/>
    </row>
    <row r="229" spans="1:16" ht="15">
      <c r="A229" s="27"/>
      <c r="B229" s="28"/>
      <c r="C229" s="10"/>
      <c r="D229" s="10"/>
      <c r="E229" s="10"/>
      <c r="F229" s="10"/>
      <c r="G229" s="10"/>
      <c r="H229" s="29"/>
      <c r="I229" s="10"/>
      <c r="J229" s="10"/>
      <c r="K229" s="10"/>
      <c r="L229" s="10"/>
      <c r="M229" s="36"/>
      <c r="N229" s="29"/>
      <c r="O229" s="29"/>
      <c r="P229" s="10"/>
    </row>
    <row r="230" spans="1:16" ht="18" customHeight="1">
      <c r="A230" s="27"/>
      <c r="B230" s="28"/>
      <c r="C230" s="10"/>
      <c r="D230" s="10"/>
      <c r="E230" s="10"/>
      <c r="F230" s="10"/>
      <c r="G230" s="10"/>
      <c r="H230" s="29"/>
      <c r="I230" s="10"/>
      <c r="J230" s="10"/>
      <c r="K230" s="10"/>
      <c r="L230" s="10"/>
      <c r="M230" s="36"/>
      <c r="N230" s="29"/>
      <c r="O230" s="29"/>
      <c r="P230" s="10"/>
    </row>
    <row r="231" spans="1:16" ht="18" customHeight="1">
      <c r="A231" s="27"/>
      <c r="B231" s="28"/>
      <c r="C231" s="10"/>
      <c r="D231" s="10"/>
      <c r="E231" s="10"/>
      <c r="F231" s="10"/>
      <c r="G231" s="10"/>
      <c r="H231" s="29"/>
      <c r="I231" s="10"/>
      <c r="J231" s="10"/>
      <c r="K231" s="10"/>
      <c r="L231" s="10"/>
      <c r="M231" s="36"/>
      <c r="N231" s="29"/>
      <c r="O231" s="29"/>
      <c r="P231" s="10"/>
    </row>
    <row r="232" spans="1:256" s="25" customFormat="1" ht="15">
      <c r="A232" s="27"/>
      <c r="B232" s="28"/>
      <c r="C232" s="10"/>
      <c r="D232" s="10"/>
      <c r="E232" s="10"/>
      <c r="F232" s="10"/>
      <c r="G232" s="10"/>
      <c r="H232" s="29"/>
      <c r="I232" s="10"/>
      <c r="J232" s="10"/>
      <c r="K232" s="10"/>
      <c r="L232" s="10"/>
      <c r="M232" s="36"/>
      <c r="N232" s="29"/>
      <c r="O232" s="29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16" ht="15">
      <c r="A233" s="27"/>
      <c r="B233" s="28"/>
      <c r="C233" s="10"/>
      <c r="D233" s="10"/>
      <c r="E233" s="10"/>
      <c r="F233" s="10"/>
      <c r="G233" s="10"/>
      <c r="H233" s="29"/>
      <c r="I233" s="10"/>
      <c r="J233" s="10"/>
      <c r="K233" s="10"/>
      <c r="L233" s="10"/>
      <c r="M233" s="36"/>
      <c r="N233" s="29"/>
      <c r="O233" s="29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29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29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29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29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29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29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29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29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29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29"/>
      <c r="I5575" s="10"/>
      <c r="J5575" s="10"/>
      <c r="K5575" s="10"/>
      <c r="L5575" s="10"/>
      <c r="M5575" s="36"/>
      <c r="N5575" s="29"/>
      <c r="O5575" s="29"/>
      <c r="P5575" s="10"/>
    </row>
  </sheetData>
  <sheetProtection/>
  <mergeCells count="5">
    <mergeCell ref="C211:E211"/>
    <mergeCell ref="D2:I2"/>
    <mergeCell ref="D207:F207"/>
    <mergeCell ref="D208:F208"/>
    <mergeCell ref="D209:F209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C24" sqref="C24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50"/>
      <c r="BD1" s="52" t="s">
        <v>218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48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50"/>
      <c r="FH1" s="50"/>
      <c r="FI1" s="50"/>
      <c r="FJ1" s="51" t="s">
        <v>217</v>
      </c>
    </row>
    <row r="2" spans="1:166" s="42" customFormat="1" ht="18.7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3"/>
    </row>
    <row r="3" spans="1:166" s="42" customFormat="1" ht="18.75" customHeight="1">
      <c r="A3" s="251" t="s">
        <v>216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47" t="s">
        <v>215</v>
      </c>
      <c r="AQ3" s="247"/>
      <c r="AR3" s="247"/>
      <c r="AS3" s="247"/>
      <c r="AT3" s="247"/>
      <c r="AU3" s="247"/>
      <c r="AV3" s="252">
        <v>0</v>
      </c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4"/>
      <c r="BL3" s="252" t="s">
        <v>214</v>
      </c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4"/>
      <c r="CF3" s="247" t="s">
        <v>213</v>
      </c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52" t="s">
        <v>212</v>
      </c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4"/>
    </row>
    <row r="4" spans="1:166" s="42" customFormat="1" ht="74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47"/>
      <c r="AQ4" s="247"/>
      <c r="AR4" s="247"/>
      <c r="AS4" s="247"/>
      <c r="AT4" s="247"/>
      <c r="AU4" s="247"/>
      <c r="AV4" s="255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7"/>
      <c r="BL4" s="255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7"/>
      <c r="CF4" s="247" t="s">
        <v>211</v>
      </c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 t="s">
        <v>210</v>
      </c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 t="s">
        <v>209</v>
      </c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 t="s">
        <v>208</v>
      </c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55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7"/>
    </row>
    <row r="5" spans="1:166" s="42" customFormat="1" ht="18.75">
      <c r="A5" s="242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>
        <v>2</v>
      </c>
      <c r="AQ5" s="242"/>
      <c r="AR5" s="242"/>
      <c r="AS5" s="242"/>
      <c r="AT5" s="242"/>
      <c r="AU5" s="242"/>
      <c r="AV5" s="243">
        <v>3</v>
      </c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5"/>
      <c r="BL5" s="243">
        <v>4</v>
      </c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5"/>
      <c r="CF5" s="242">
        <v>5</v>
      </c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>
        <v>6</v>
      </c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>
        <v>7</v>
      </c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>
        <v>8</v>
      </c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3">
        <v>9</v>
      </c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5"/>
    </row>
    <row r="6" spans="1:166" s="42" customFormat="1" ht="36.75" customHeight="1">
      <c r="A6" s="246" t="s">
        <v>207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1" t="s">
        <v>206</v>
      </c>
      <c r="AQ6" s="241"/>
      <c r="AR6" s="241"/>
      <c r="AS6" s="241"/>
      <c r="AT6" s="241"/>
      <c r="AU6" s="241"/>
      <c r="AV6" s="222" t="s">
        <v>199</v>
      </c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4"/>
      <c r="BL6" s="227">
        <f>ET6+CF6</f>
        <v>0</v>
      </c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9"/>
      <c r="CF6" s="126">
        <f>CF14+CF10</f>
        <v>-1419569.8200000003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>
        <f>CF6</f>
        <v>-1419569.8200000003</v>
      </c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2">
        <f>ET14+ET8</f>
        <v>1419569.8200000003</v>
      </c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4"/>
    </row>
    <row r="7" spans="1:166" s="42" customFormat="1" ht="21.75" customHeight="1">
      <c r="A7" s="240" t="s">
        <v>205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1" t="s">
        <v>204</v>
      </c>
      <c r="AQ7" s="241"/>
      <c r="AR7" s="241"/>
      <c r="AS7" s="241"/>
      <c r="AT7" s="241"/>
      <c r="AU7" s="241"/>
      <c r="AV7" s="222" t="s">
        <v>199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4"/>
      <c r="BL7" s="227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9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2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4"/>
    </row>
    <row r="8" spans="1:166" s="42" customFormat="1" ht="8.2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123"/>
      <c r="AQ8" s="123"/>
      <c r="AR8" s="123"/>
      <c r="AS8" s="123"/>
      <c r="AT8" s="123"/>
      <c r="AU8" s="123"/>
      <c r="AV8" s="222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4"/>
      <c r="BL8" s="227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9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2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4"/>
    </row>
    <row r="9" spans="1:166" s="42" customFormat="1" ht="17.25" customHeight="1">
      <c r="A9" s="230" t="s">
        <v>203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123" t="s">
        <v>202</v>
      </c>
      <c r="AQ9" s="123"/>
      <c r="AR9" s="123"/>
      <c r="AS9" s="123"/>
      <c r="AT9" s="123"/>
      <c r="AU9" s="123"/>
      <c r="AV9" s="222" t="s">
        <v>199</v>
      </c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4"/>
      <c r="BL9" s="227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9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2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4"/>
    </row>
    <row r="10" spans="1:166" s="42" customFormat="1" ht="18.75" customHeight="1" hidden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234"/>
      <c r="AQ10" s="178"/>
      <c r="AR10" s="178"/>
      <c r="AS10" s="178"/>
      <c r="AT10" s="178"/>
      <c r="AU10" s="179"/>
      <c r="AV10" s="235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7"/>
      <c r="BL10" s="227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9"/>
      <c r="CF10" s="227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9"/>
      <c r="CW10" s="222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4"/>
      <c r="DN10" s="222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4"/>
      <c r="EE10" s="222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4"/>
      <c r="ET10" s="222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4"/>
    </row>
    <row r="11" spans="1:166" s="42" customFormat="1" ht="15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23"/>
      <c r="AQ11" s="123"/>
      <c r="AR11" s="123"/>
      <c r="AS11" s="123"/>
      <c r="AT11" s="123"/>
      <c r="AU11" s="123"/>
      <c r="AV11" s="222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4"/>
      <c r="BL11" s="227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9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2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4"/>
    </row>
    <row r="12" spans="1:166" s="42" customFormat="1" ht="21.75" customHeight="1">
      <c r="A12" s="230" t="s">
        <v>201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123" t="s">
        <v>200</v>
      </c>
      <c r="AQ12" s="123"/>
      <c r="AR12" s="123"/>
      <c r="AS12" s="123"/>
      <c r="AT12" s="123"/>
      <c r="AU12" s="123"/>
      <c r="AV12" s="222" t="s">
        <v>199</v>
      </c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4"/>
      <c r="BL12" s="227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9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2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4"/>
    </row>
    <row r="13" spans="1:166" s="42" customFormat="1" ht="10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23"/>
      <c r="AQ13" s="123"/>
      <c r="AR13" s="123"/>
      <c r="AS13" s="123"/>
      <c r="AT13" s="123"/>
      <c r="AU13" s="123"/>
      <c r="AV13" s="222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4"/>
      <c r="BL13" s="227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9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2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4"/>
    </row>
    <row r="14" spans="1:166" s="42" customFormat="1" ht="27.75">
      <c r="A14" s="141" t="s">
        <v>198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23" t="s">
        <v>197</v>
      </c>
      <c r="AQ14" s="123"/>
      <c r="AR14" s="123"/>
      <c r="AS14" s="123"/>
      <c r="AT14" s="123"/>
      <c r="AU14" s="123"/>
      <c r="AV14" s="222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4"/>
      <c r="BL14" s="227">
        <v>0</v>
      </c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9"/>
      <c r="CF14" s="126">
        <f>CF15+CF16</f>
        <v>-1419569.8200000003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>
        <f>CF14</f>
        <v>-1419569.8200000003</v>
      </c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2">
        <f>ET16+ET15+BL14</f>
        <v>1419569.8200000003</v>
      </c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4"/>
    </row>
    <row r="15" spans="1:166" s="42" customFormat="1" ht="27.75">
      <c r="A15" s="141" t="s">
        <v>196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23" t="s">
        <v>195</v>
      </c>
      <c r="AQ15" s="123"/>
      <c r="AR15" s="123"/>
      <c r="AS15" s="123"/>
      <c r="AT15" s="123"/>
      <c r="AU15" s="123"/>
      <c r="AV15" s="227" t="s">
        <v>194</v>
      </c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9"/>
      <c r="BL15" s="227">
        <f>-доходы!BJ13</f>
        <v>-11284028</v>
      </c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9"/>
      <c r="CF15" s="126">
        <f>-доходы!CF13</f>
        <v>-8565275.55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>
        <f>CF15</f>
        <v>-8565275.55</v>
      </c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2">
        <f>BL15-CF15</f>
        <v>-2718752.4499999993</v>
      </c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4"/>
    </row>
    <row r="16" spans="1:166" s="42" customFormat="1" ht="27.75">
      <c r="A16" s="141" t="s">
        <v>193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23" t="s">
        <v>192</v>
      </c>
      <c r="AQ16" s="123"/>
      <c r="AR16" s="123"/>
      <c r="AS16" s="123"/>
      <c r="AT16" s="123"/>
      <c r="AU16" s="123"/>
      <c r="AV16" s="227" t="s">
        <v>191</v>
      </c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9"/>
      <c r="BL16" s="227">
        <f>расходы!H3</f>
        <v>11284028</v>
      </c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9"/>
      <c r="CF16" s="126">
        <f>расходы!I3</f>
        <v>7145705.73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>
        <f>CF16</f>
        <v>7145705.73</v>
      </c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2">
        <f>+BL16-CF16</f>
        <v>4138322.2699999996</v>
      </c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4"/>
    </row>
    <row r="17" s="42" customFormat="1" ht="9.75" customHeight="1"/>
    <row r="18" spans="1:84" s="42" customFormat="1" ht="51.75" customHeight="1">
      <c r="A18" s="42" t="s">
        <v>442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H18" s="225" t="s">
        <v>443</v>
      </c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CF18" s="42" t="s">
        <v>190</v>
      </c>
    </row>
    <row r="19" spans="14:149" s="42" customFormat="1" ht="18.75">
      <c r="N19" s="220" t="s">
        <v>185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H19" s="221" t="s">
        <v>184</v>
      </c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CF19" s="42" t="s">
        <v>189</v>
      </c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S19" s="217" t="s">
        <v>188</v>
      </c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</row>
    <row r="20" spans="1:153" s="42" customFormat="1" ht="44.25" customHeight="1">
      <c r="A20" s="42" t="s">
        <v>187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H20" s="225" t="s">
        <v>186</v>
      </c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DC20" s="220" t="s">
        <v>185</v>
      </c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S20" s="220" t="s">
        <v>184</v>
      </c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W20" s="94"/>
    </row>
    <row r="21" spans="18:60" s="42" customFormat="1" ht="15.75" customHeight="1">
      <c r="R21" s="220" t="s">
        <v>185</v>
      </c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H21" s="221" t="s">
        <v>184</v>
      </c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18" t="s">
        <v>183</v>
      </c>
      <c r="B23" s="218"/>
      <c r="C23" s="219" t="s">
        <v>445</v>
      </c>
      <c r="D23" s="219"/>
      <c r="E23" s="219"/>
      <c r="F23" s="42" t="s">
        <v>183</v>
      </c>
      <c r="I23" s="217" t="s">
        <v>439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8">
        <v>20</v>
      </c>
      <c r="Z23" s="218"/>
      <c r="AA23" s="218"/>
      <c r="AB23" s="218"/>
      <c r="AC23" s="218"/>
      <c r="AD23" s="216">
        <v>16</v>
      </c>
      <c r="AE23" s="216"/>
      <c r="AF23" s="216"/>
      <c r="BL23" s="46"/>
      <c r="BM23" s="45" t="s">
        <v>182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CF8:CV8"/>
    <mergeCell ref="CW8:DM8"/>
    <mergeCell ref="DN8:ED8"/>
    <mergeCell ref="EE8:ES8"/>
    <mergeCell ref="A8:AO8"/>
    <mergeCell ref="AP8:AU8"/>
    <mergeCell ref="AV8:BK8"/>
    <mergeCell ref="BL8:CE8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CW14:DM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E16:ES16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CF14:CV14"/>
    <mergeCell ref="DS19:ES19"/>
    <mergeCell ref="EE15:ES15"/>
    <mergeCell ref="ET15:FJ15"/>
    <mergeCell ref="ET14:FJ14"/>
    <mergeCell ref="A15:AO15"/>
    <mergeCell ref="AP15:AU15"/>
    <mergeCell ref="AV15:BK15"/>
    <mergeCell ref="BL15:CE15"/>
    <mergeCell ref="CF15:CV15"/>
    <mergeCell ref="DN16:ED16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D23:AF23"/>
    <mergeCell ref="R20:AE20"/>
    <mergeCell ref="A23:B23"/>
    <mergeCell ref="C23:E23"/>
    <mergeCell ref="I23:X23"/>
    <mergeCell ref="Y23:AC23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2016-10-06T08:45:56Z</cp:lastPrinted>
  <dcterms:created xsi:type="dcterms:W3CDTF">2015-02-02T08:55:52Z</dcterms:created>
  <dcterms:modified xsi:type="dcterms:W3CDTF">2016-10-06T08:54:40Z</dcterms:modified>
  <cp:category/>
  <cp:version/>
  <cp:contentType/>
  <cp:contentStatus/>
</cp:coreProperties>
</file>