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<sst xmlns="http://schemas.openxmlformats.org/spreadsheetml/2006/main" count="1651" uniqueCount="497">
  <si>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</si>
  <si>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</si>
  <si>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</si>
  <si>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</si>
  <si>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</si>
  <si>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</si>
  <si>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</si>
  <si>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</si>
  <si>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</si>
  <si>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</si>
  <si>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</si>
  <si>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</si>
  <si>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</si>
  <si>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</si>
  <si>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</si>
  <si>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</si>
  <si>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</si>
  <si>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</si>
  <si>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</si>
  <si>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</si>
  <si>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</si>
  <si>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</si>
  <si>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</si>
  <si>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</si>
  <si>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</si>
  <si>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</si>
  <si>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</si>
  <si>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</si>
  <si>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</si>
  <si>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</si>
  <si>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</si>
  <si>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</si>
  <si>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</si>
  <si>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</si>
  <si>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</si>
  <si>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</si>
  <si>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</si>
  <si>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</si>
  <si>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</si>
  <si>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</si>
  <si>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</si>
  <si>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</si>
  <si>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</si>
  <si>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</si>
  <si>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</si>
  <si>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</si>
  <si>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</si>
  <si>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</si>
  <si>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</si>
  <si>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</si>
  <si>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</si>
  <si>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</si>
  <si>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</si>
  <si>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</si>
  <si>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</si>
  <si>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</si>
  <si>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</si>
  <si>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</si>
  <si>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</si>
  <si>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</si>
  <si>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</si>
  <si>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</si>
  <si>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</si>
  <si>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</si>
  <si>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</si>
  <si>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</si>
  <si>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</si>
  <si>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</si>
  <si>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</si>
  <si>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</si>
  <si>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</si>
  <si>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</si>
  <si>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</si>
  <si>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</si>
  <si>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</si>
  <si>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</si>
  <si>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</si>
  <si>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</si>
  <si>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</si>
  <si>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</si>
  <si>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</si>
  <si>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</si>
  <si>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</si>
  <si>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</si>
  <si>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</si>
  <si>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</si>
  <si>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</si>
  <si>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</si>
  <si>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</si>
  <si>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</si>
  <si>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</si>
  <si>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</si>
  <si>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</si>
  <si>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</si>
  <si>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</si>
  <si>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</si>
  <si>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</si>
  <si>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</si>
  <si>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</si>
  <si>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</si>
  <si>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</si>
  <si>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</si>
  <si>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</si>
  <si>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</si>
  <si>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</si>
  <si>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</si>
  <si>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</si>
  <si>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</si>
  <si>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</si>
  <si>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</si>
  <si>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</si>
  <si>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</si>
  <si>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</si>
  <si>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</si>
  <si>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</si>
  <si>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</si>
  <si>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</si>
  <si>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</si>
  <si>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</si>
  <si>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</si>
  <si>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</si>
  <si>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</si>
  <si>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</si>
  <si>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</si>
  <si>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</si>
  <si>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</si>
  <si>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</si>
  <si>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</si>
  <si>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</si>
  <si>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</si>
  <si>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</si>
  <si>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</si>
  <si>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</si>
  <si>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</si>
  <si>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</si>
  <si>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</si>
  <si>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</si>
  <si>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</si>
  <si>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</si>
  <si>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</si>
  <si>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</si>
  <si>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</si>
  <si>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</si>
  <si>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</si>
  <si>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</si>
  <si>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</si>
  <si>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</si>
  <si>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</si>
  <si>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</si>
  <si>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</si>
  <si>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</si>
  <si>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</si>
  <si>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</si>
  <si>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</si>
  <si>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</si>
  <si>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</si>
  <si>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</si>
  <si>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</si>
  <si>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</si>
  <si>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</si>
  <si>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</si>
  <si>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</si>
  <si>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</si>
  <si>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</si>
  <si>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</si>
  <si>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</si>
  <si>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</si>
  <si>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</si>
  <si>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</si>
  <si>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</si>
  <si>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</si>
  <si>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</si>
  <si>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</si>
  <si>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</si>
  <si>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</si>
  <si>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</si>
  <si>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</si>
  <si>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</si>
  <si>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</si>
  <si>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</si>
  <si>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</si>
  <si>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</si>
  <si>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</si>
  <si>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</si>
  <si>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</si>
  <si>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</si>
  <si>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</si>
  <si>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</si>
  <si>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</si>
  <si>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</si>
  <si>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</si>
  <si>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</si>
  <si>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</si>
  <si>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</si>
  <si>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</si>
  <si>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</si>
  <si>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</si>
  <si>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</si>
  <si>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</si>
  <si>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</si>
  <si>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</si>
  <si>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</si>
  <si>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</si>
  <si>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</si>
  <si>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</si>
  <si>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</si>
  <si>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</si>
  <si>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</si>
  <si>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</si>
  <si>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</si>
  <si>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</si>
  <si>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</si>
  <si>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</si>
  <si>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</si>
  <si>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</si>
  <si>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</si>
  <si>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</si>
  <si>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</si>
  <si>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</si>
  <si>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</si>
  <si>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</si>
  <si>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</si>
  <si>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</si>
  <si>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</si>
  <si>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</si>
  <si>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</si>
  <si>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</si>
  <si>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</si>
  <si>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</si>
  <si>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</si>
  <si>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</si>
  <si>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</si>
  <si>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</si>
  <si>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</si>
  <si>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</si>
  <si>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</si>
  <si>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</si>
  <si>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</si>
  <si>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</si>
  <si>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</si>
  <si>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</si>
  <si>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</si>
  <si>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</si>
  <si>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</si>
  <si>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</si>
  <si>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</si>
  <si>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</si>
  <si>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</si>
  <si>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</si>
  <si>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</si>
  <si>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</si>
  <si>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</si>
  <si>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</si>
  <si>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</si>
  <si>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</si>
  <si>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</si>
  <si>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</si>
  <si>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</si>
  <si>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</si>
  <si>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</si>
  <si>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</si>
  <si>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</si>
  <si>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</si>
  <si>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</si>
  <si>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</si>
  <si>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</si>
  <si>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</si>
  <si>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</si>
  <si>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</si>
  <si>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</si>
  <si>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</si>
  <si>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</si>
  <si>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</si>
  <si>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</si>
  <si>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</si>
  <si>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</si>
  <si>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</si>
  <si>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</si>
  <si>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</si>
  <si>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</si>
  <si>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</si>
  <si>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</si>
  <si>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</si>
  <si>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</si>
  <si>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</si>
  <si>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</si>
  <si>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</si>
  <si>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</si>
  <si>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</si>
  <si>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</si>
  <si>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</si>
  <si>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</si>
  <si>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</si>
  <si>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</si>
  <si>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</si>
  <si>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</si>
  <si>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</si>
  <si>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</si>
  <si>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</si>
  <si>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</si>
  <si>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</si>
  <si>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</si>
  <si>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</si>
  <si>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</si>
  <si>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</si>
  <si>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</si>
  <si>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</si>
  <si>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</si>
  <si>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</si>
  <si>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</si>
  <si>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</si>
  <si>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</si>
  <si>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</si>
  <si>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</si>
  <si>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</si>
  <si>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</si>
  <si>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</si>
  <si>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</si>
  <si>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</si>
  <si>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</si>
  <si>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</si>
  <si>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</si>
  <si>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</si>
  <si>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</si>
  <si>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</si>
  <si>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</si>
  <si>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</si>
  <si>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</si>
  <si>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</si>
  <si>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</si>
  <si>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</si>
  <si>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</si>
  <si>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</si>
  <si>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</si>
  <si>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</si>
  <si>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</si>
  <si>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</si>
  <si>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</si>
  <si>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</si>
  <si>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</si>
  <si>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</si>
  <si>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</si>
  <si>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</si>
  <si>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</si>
  <si>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</si>
  <si>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</si>
  <si>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</si>
  <si>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</si>
  <si>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</si>
  <si>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</si>
  <si>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</si>
  <si>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</si>
  <si>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</si>
  <si>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</si>
  <si>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</si>
  <si>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</si>
  <si>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</si>
  <si>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</si>
  <si>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</si>
  <si>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</si>
  <si>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</si>
  <si>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</si>
  <si>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</si>
  <si>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</si>
  <si>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</si>
  <si>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</si>
  <si>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</si>
  <si>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</si>
  <si>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</si>
  <si>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</si>
  <si>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</si>
  <si>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</si>
  <si>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</si>
  <si>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</si>
  <si>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</si>
  <si>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</si>
  <si>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</si>
  <si>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</si>
  <si>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</si>
  <si>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</si>
  <si>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</si>
  <si>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</si>
  <si>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</si>
  <si>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</si>
  <si>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</si>
  <si>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</si>
  <si>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</si>
  <si>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</si>
  <si>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</si>
  <si>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</si>
  <si>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</si>
  <si>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</si>
  <si>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</si>
  <si>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</si>
  <si>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</si>
  <si>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</si>
  <si>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</si>
  <si>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</si>
  <si>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</si>
  <si>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</si>
  <si>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</si>
  <si>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</si>
  <si>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</si>
  <si>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</si>
  <si>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</si>
  <si>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</si>
  <si>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</si>
  <si>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</si>
  <si>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</si>
  <si>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</si>
  <si>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</si>
  <si>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</si>
  <si>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</si>
  <si>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</si>
  <si>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</si>
  <si>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</si>
  <si>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</si>
  <si>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</si>
  <si>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</si>
  <si>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</si>
  <si>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</si>
  <si>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</si>
  <si>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</si>
  <si>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</si>
  <si>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</si>
  <si>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</si>
  <si>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</si>
  <si>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</si>
  <si>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</si>
  <si>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</si>
  <si>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</si>
  <si>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</si>
  <si>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</si>
  <si>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</si>
  <si>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</si>
  <si>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</si>
  <si>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</si>
  <si>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</si>
  <si>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</si>
  <si>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</si>
  <si>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</si>
  <si>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</si>
  <si>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</si>
  <si>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</si>
  <si>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</si>
  <si>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</si>
  <si>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</si>
  <si>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</si>
  <si>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</si>
  <si>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</si>
  <si>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</si>
  <si>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</si>
  <si>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</si>
  <si>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</si>
  <si>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</si>
  <si>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</si>
  <si>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</si>
  <si>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</si>
  <si>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</si>
  <si>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</si>
  <si>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</si>
  <si>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</si>
  <si>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</si>
  <si>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</si>
  <si>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</si>
  <si>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</si>
  <si>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</si>
  <si>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</si>
  <si>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</si>
  <si>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</si>
  <si>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</si>
  <si>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</si>
  <si>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</si>
  <si>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</si>
  <si>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</si>
  <si>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</si>
  <si>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</si>
  <si>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</si>
  <si>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</si>
  <si>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</si>
  <si>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</si>
  <si>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</si>
  <si>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</si>
  <si>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</si>
  <si>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</si>
  <si>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</si>
  <si>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</si>
  <si>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</si>
  <si>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</si>
  <si>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</si>
  <si>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</si>
  <si>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января</t>
  </si>
  <si>
    <t>01.01.2021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</si>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</sst>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0" fontId="6" fillId="0" borderId="10" xfId="53" applyFont="1" applyFill="1" applyBorder="1" applyAlignment="1">
      <alignment wrapText="1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15">
      <selection activeCell="BJ32" sqref="BJ32:CE12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8" t="s">
        <v>321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6" t="s">
        <v>365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55"/>
      <c r="ES2" s="55"/>
      <c r="ET2" s="190" t="s">
        <v>320</v>
      </c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2"/>
    </row>
    <row r="3" spans="1:166" s="35" customFormat="1" ht="27.75" customHeight="1">
      <c r="A3" s="196" t="s">
        <v>366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95"/>
      <c r="EL3" s="95"/>
      <c r="EM3" s="95"/>
      <c r="EN3" s="95"/>
      <c r="EO3" s="95"/>
      <c r="EP3" s="95"/>
      <c r="EQ3" s="95"/>
      <c r="ER3" s="55"/>
      <c r="ES3" s="55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8"/>
    </row>
    <row r="4" spans="1:166" s="35" customFormat="1" ht="27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97" t="s">
        <v>367</v>
      </c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55"/>
      <c r="ES4" s="55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8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319</v>
      </c>
      <c r="ER5" s="55"/>
      <c r="ES5" s="55"/>
      <c r="ET5" s="193" t="s">
        <v>324</v>
      </c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5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318</v>
      </c>
      <c r="BI6" s="200" t="s">
        <v>491</v>
      </c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2">
        <v>2021</v>
      </c>
      <c r="CF6" s="202"/>
      <c r="CG6" s="202"/>
      <c r="CH6" s="202"/>
      <c r="CI6" s="202"/>
      <c r="CJ6" s="203" t="s">
        <v>317</v>
      </c>
      <c r="CK6" s="203"/>
      <c r="CL6" s="81"/>
      <c r="CM6" s="80"/>
      <c r="CN6" s="80"/>
      <c r="CO6" s="80"/>
      <c r="CP6" s="80"/>
      <c r="CQ6" s="55"/>
      <c r="CR6" s="55"/>
      <c r="CS6" s="55"/>
      <c r="CT6" s="55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316</v>
      </c>
      <c r="ER6" s="55"/>
      <c r="ES6" s="55"/>
      <c r="ET6" s="180" t="s">
        <v>492</v>
      </c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2"/>
    </row>
    <row r="7" spans="1:166" s="35" customFormat="1" ht="24" customHeight="1">
      <c r="A7" s="186" t="s">
        <v>368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81"/>
      <c r="BD7" s="81"/>
      <c r="BE7" s="81"/>
      <c r="BF7" s="81"/>
      <c r="BG7" s="81"/>
      <c r="BH7" s="82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82"/>
      <c r="CF7" s="82"/>
      <c r="CG7" s="82"/>
      <c r="CH7" s="82"/>
      <c r="CI7" s="82"/>
      <c r="CJ7" s="97"/>
      <c r="CK7" s="97"/>
      <c r="CL7" s="81"/>
      <c r="CM7" s="80"/>
      <c r="CN7" s="80"/>
      <c r="CO7" s="80"/>
      <c r="CP7" s="80"/>
      <c r="CQ7" s="55"/>
      <c r="CR7" s="55"/>
      <c r="CS7" s="55"/>
      <c r="CT7" s="55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9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1"/>
    </row>
    <row r="8" spans="1:166" s="35" customFormat="1" ht="24" customHeight="1">
      <c r="A8" s="186" t="s">
        <v>369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81"/>
      <c r="BD8" s="81"/>
      <c r="BE8" s="81"/>
      <c r="BF8" s="81"/>
      <c r="BG8" s="81"/>
      <c r="BH8" s="8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82"/>
      <c r="CF8" s="82"/>
      <c r="CG8" s="82"/>
      <c r="CH8" s="82"/>
      <c r="CI8" s="82"/>
      <c r="CJ8" s="97"/>
      <c r="CK8" s="97"/>
      <c r="CL8" s="81"/>
      <c r="CM8" s="80"/>
      <c r="CN8" s="80"/>
      <c r="CO8" s="80"/>
      <c r="CP8" s="80"/>
      <c r="CQ8" s="55"/>
      <c r="CR8" s="55"/>
      <c r="CS8" s="55"/>
      <c r="CT8" s="55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s="35" customFormat="1" ht="24" customHeight="1">
      <c r="A9" s="186" t="s">
        <v>369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81"/>
      <c r="BD9" s="81"/>
      <c r="BE9" s="81"/>
      <c r="BF9" s="81"/>
      <c r="BG9" s="81"/>
      <c r="BH9" s="82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82"/>
      <c r="CF9" s="82"/>
      <c r="CG9" s="82"/>
      <c r="CH9" s="82"/>
      <c r="CI9" s="82"/>
      <c r="CJ9" s="97"/>
      <c r="CK9" s="97"/>
      <c r="CL9" s="81"/>
      <c r="CM9" s="80"/>
      <c r="CN9" s="80"/>
      <c r="CO9" s="80"/>
      <c r="CP9" s="80"/>
      <c r="CQ9" s="55"/>
      <c r="CR9" s="55"/>
      <c r="CS9" s="55"/>
      <c r="CT9" s="55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9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s="35" customFormat="1" ht="24" customHeight="1">
      <c r="A10" s="186" t="s">
        <v>370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55"/>
      <c r="BD10" s="55"/>
      <c r="BE10" s="201" t="s">
        <v>315</v>
      </c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314</v>
      </c>
      <c r="ER10" s="55"/>
      <c r="ES10" s="55"/>
      <c r="ET10" s="173" t="s">
        <v>313</v>
      </c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5"/>
    </row>
    <row r="11" spans="1:166" s="35" customFormat="1" ht="32.25" customHeight="1">
      <c r="A11" s="57" t="s">
        <v>312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4" t="s">
        <v>311</v>
      </c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0" t="s">
        <v>372</v>
      </c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2"/>
    </row>
    <row r="12" spans="1:166" s="35" customFormat="1" ht="29.25" customHeight="1">
      <c r="A12" s="57" t="s">
        <v>371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0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2"/>
    </row>
    <row r="13" spans="1:166" s="35" customFormat="1" ht="27" customHeight="1" thickBot="1">
      <c r="A13" s="57" t="s">
        <v>310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308</v>
      </c>
      <c r="ER13" s="55"/>
      <c r="ES13" s="55"/>
      <c r="ET13" s="183">
        <v>383</v>
      </c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5"/>
    </row>
    <row r="14" spans="1:166" s="35" customFormat="1" ht="29.25" customHeight="1">
      <c r="A14" s="150" t="s">
        <v>307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2"/>
    </row>
    <row r="15" spans="1:167" s="35" customFormat="1" ht="19.5" customHeight="1">
      <c r="A15" s="153" t="s">
        <v>161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5"/>
      <c r="AN15" s="153" t="s">
        <v>160</v>
      </c>
      <c r="AO15" s="154"/>
      <c r="AP15" s="154"/>
      <c r="AQ15" s="154"/>
      <c r="AR15" s="154"/>
      <c r="AS15" s="155"/>
      <c r="AT15" s="159" t="s">
        <v>373</v>
      </c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1"/>
      <c r="BJ15" s="159" t="s">
        <v>374</v>
      </c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1"/>
      <c r="CF15" s="171" t="s">
        <v>159</v>
      </c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70"/>
      <c r="ET15" s="172" t="s">
        <v>158</v>
      </c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38"/>
    </row>
    <row r="16" spans="1:167" s="35" customFormat="1" ht="75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56"/>
      <c r="AO16" s="157"/>
      <c r="AP16" s="157"/>
      <c r="AQ16" s="157"/>
      <c r="AR16" s="157"/>
      <c r="AS16" s="158"/>
      <c r="AT16" s="162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4"/>
      <c r="BJ16" s="162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4"/>
      <c r="CF16" s="169" t="s">
        <v>375</v>
      </c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70"/>
      <c r="CW16" s="171" t="s">
        <v>157</v>
      </c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70"/>
      <c r="DN16" s="171" t="s">
        <v>156</v>
      </c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70"/>
      <c r="EE16" s="171" t="s">
        <v>155</v>
      </c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70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38"/>
    </row>
    <row r="17" spans="1:167" s="35" customFormat="1" ht="16.5" customHeight="1">
      <c r="A17" s="165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7"/>
      <c r="AN17" s="165">
        <v>2</v>
      </c>
      <c r="AO17" s="166"/>
      <c r="AP17" s="166"/>
      <c r="AQ17" s="166"/>
      <c r="AR17" s="166"/>
      <c r="AS17" s="167"/>
      <c r="AT17" s="165">
        <v>3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7"/>
      <c r="BJ17" s="165">
        <v>4</v>
      </c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7"/>
      <c r="CF17" s="165">
        <v>5</v>
      </c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7"/>
      <c r="CW17" s="165">
        <v>6</v>
      </c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7"/>
      <c r="DN17" s="165">
        <v>7</v>
      </c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7"/>
      <c r="EE17" s="165">
        <v>8</v>
      </c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7"/>
      <c r="ET17" s="168">
        <v>9</v>
      </c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38"/>
    </row>
    <row r="18" spans="1:167" s="45" customFormat="1" ht="29.25" customHeight="1">
      <c r="A18" s="177" t="s">
        <v>306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9"/>
      <c r="AN18" s="125" t="s">
        <v>305</v>
      </c>
      <c r="AO18" s="125"/>
      <c r="AP18" s="125"/>
      <c r="AQ18" s="125"/>
      <c r="AR18" s="125"/>
      <c r="AS18" s="125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27">
        <f>BJ20+BJ112</f>
        <v>19136400</v>
      </c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>
        <f>CF20+CF112</f>
        <v>19542856.19</v>
      </c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30">
        <f>CF18</f>
        <v>19542856.19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50"/>
    </row>
    <row r="19" spans="1:167" s="35" customFormat="1" ht="15" customHeight="1">
      <c r="A19" s="129" t="s">
        <v>153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2" t="s">
        <v>304</v>
      </c>
      <c r="AO19" s="122"/>
      <c r="AP19" s="122"/>
      <c r="AQ19" s="122"/>
      <c r="AR19" s="122"/>
      <c r="AS19" s="122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38"/>
    </row>
    <row r="20" spans="1:167" s="45" customFormat="1" ht="24" customHeight="1">
      <c r="A20" s="124" t="s">
        <v>303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  <c r="AO20" s="125"/>
      <c r="AP20" s="125"/>
      <c r="AQ20" s="125"/>
      <c r="AR20" s="125"/>
      <c r="AS20" s="125"/>
      <c r="AT20" s="149" t="s">
        <v>302</v>
      </c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27">
        <f>BJ21+BJ67+BJ86+BJ90+BJ95+BJ99+BJ42+BJ104+BJ36</f>
        <v>3593300</v>
      </c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>
        <f>CF21+CF42+CF67+CF86+CF90+CF95+CF99</f>
        <v>4018856.19</v>
      </c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30">
        <f aca="true" t="shared" si="0" ref="EE20:EE53">CF20</f>
        <v>4018856.19</v>
      </c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50"/>
    </row>
    <row r="21" spans="1:167" s="45" customFormat="1" ht="26.25" customHeight="1">
      <c r="A21" s="137" t="s">
        <v>301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25"/>
      <c r="AO21" s="125"/>
      <c r="AP21" s="125"/>
      <c r="AQ21" s="125"/>
      <c r="AR21" s="125"/>
      <c r="AS21" s="125"/>
      <c r="AT21" s="149" t="s">
        <v>300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27">
        <f>BJ22</f>
        <v>616200</v>
      </c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>
        <f>CF22</f>
        <v>705623.76</v>
      </c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30">
        <f t="shared" si="0"/>
        <v>705623.76</v>
      </c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53"/>
      <c r="FJ21" s="53"/>
      <c r="FK21" s="50"/>
    </row>
    <row r="22" spans="1:167" s="45" customFormat="1" ht="27.75" customHeight="1">
      <c r="A22" s="137" t="s">
        <v>288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25"/>
      <c r="AO22" s="125"/>
      <c r="AP22" s="125"/>
      <c r="AQ22" s="125"/>
      <c r="AR22" s="125"/>
      <c r="AS22" s="125"/>
      <c r="AT22" s="149" t="s">
        <v>299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27">
        <f>BJ23</f>
        <v>616200</v>
      </c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>
        <f>CF23+CF32+CF28</f>
        <v>705623.76</v>
      </c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30">
        <f t="shared" si="0"/>
        <v>705623.76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53"/>
      <c r="FI22" s="53"/>
      <c r="FJ22" s="53"/>
      <c r="FK22" s="50"/>
    </row>
    <row r="23" spans="1:167" s="45" customFormat="1" ht="27.75" customHeight="1">
      <c r="A23" s="124" t="s">
        <v>288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5"/>
      <c r="AO23" s="125"/>
      <c r="AP23" s="125"/>
      <c r="AQ23" s="125"/>
      <c r="AR23" s="125"/>
      <c r="AS23" s="125"/>
      <c r="AT23" s="149" t="s">
        <v>298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27">
        <v>616200</v>
      </c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>
        <f>CF24+CF25+CF26+CF27</f>
        <v>673930.28</v>
      </c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30">
        <f t="shared" si="0"/>
        <v>673930.28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50"/>
    </row>
    <row r="24" spans="1:170" s="35" customFormat="1" ht="27.75" customHeight="1">
      <c r="A24" s="115" t="s">
        <v>288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22"/>
      <c r="AO24" s="122"/>
      <c r="AP24" s="122"/>
      <c r="AQ24" s="122"/>
      <c r="AR24" s="122"/>
      <c r="AS24" s="122"/>
      <c r="AT24" s="176" t="s">
        <v>297</v>
      </c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16">
        <v>0</v>
      </c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>
        <v>673185.81</v>
      </c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21">
        <f t="shared" si="0"/>
        <v>673185.81</v>
      </c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38"/>
      <c r="FN24" s="38"/>
    </row>
    <row r="25" spans="1:170" s="35" customFormat="1" ht="27.75" customHeight="1">
      <c r="A25" s="115" t="s">
        <v>288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22"/>
      <c r="AO25" s="122"/>
      <c r="AP25" s="122"/>
      <c r="AQ25" s="122"/>
      <c r="AR25" s="122"/>
      <c r="AS25" s="122"/>
      <c r="AT25" s="176" t="s">
        <v>296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16">
        <v>0</v>
      </c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>
        <v>744.47</v>
      </c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21">
        <f t="shared" si="0"/>
        <v>744.47</v>
      </c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38"/>
      <c r="FN25" s="38"/>
    </row>
    <row r="26" spans="1:170" s="35" customFormat="1" ht="27.75" customHeight="1">
      <c r="A26" s="115" t="s">
        <v>288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22"/>
      <c r="AO26" s="122"/>
      <c r="AP26" s="122"/>
      <c r="AQ26" s="122"/>
      <c r="AR26" s="122"/>
      <c r="AS26" s="122"/>
      <c r="AT26" s="176" t="s">
        <v>295</v>
      </c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16">
        <v>0</v>
      </c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>
        <v>0</v>
      </c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21">
        <f t="shared" si="0"/>
        <v>0</v>
      </c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38"/>
      <c r="FN26" s="38"/>
    </row>
    <row r="27" spans="1:170" s="35" customFormat="1" ht="27.75" customHeight="1">
      <c r="A27" s="115" t="s">
        <v>288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22"/>
      <c r="AO27" s="122"/>
      <c r="AP27" s="122"/>
      <c r="AQ27" s="122"/>
      <c r="AR27" s="122"/>
      <c r="AS27" s="122"/>
      <c r="AT27" s="176" t="s">
        <v>376</v>
      </c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16">
        <v>0</v>
      </c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>
        <v>0</v>
      </c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21">
        <f>CF27</f>
        <v>0</v>
      </c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38"/>
      <c r="FN27" s="38"/>
    </row>
    <row r="28" spans="1:170" s="45" customFormat="1" ht="24" customHeight="1">
      <c r="A28" s="124" t="s">
        <v>288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5"/>
      <c r="AO28" s="125"/>
      <c r="AP28" s="125"/>
      <c r="AQ28" s="125"/>
      <c r="AR28" s="125"/>
      <c r="AS28" s="125"/>
      <c r="AT28" s="149" t="s">
        <v>294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27">
        <v>0</v>
      </c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>
        <f>CF31+CF30+CF29</f>
        <v>6982.37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30">
        <f t="shared" si="0"/>
        <v>6982.37</v>
      </c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50"/>
      <c r="FN28" s="50"/>
    </row>
    <row r="29" spans="1:170" s="35" customFormat="1" ht="24" customHeight="1">
      <c r="A29" s="115" t="s">
        <v>288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22"/>
      <c r="AO29" s="122"/>
      <c r="AP29" s="122"/>
      <c r="AQ29" s="122"/>
      <c r="AR29" s="122"/>
      <c r="AS29" s="122"/>
      <c r="AT29" s="176" t="s">
        <v>293</v>
      </c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16">
        <v>0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>
        <v>6948.84</v>
      </c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21">
        <f t="shared" si="0"/>
        <v>6948.84</v>
      </c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38"/>
      <c r="FN29" s="38"/>
    </row>
    <row r="30" spans="1:170" s="35" customFormat="1" ht="24" customHeight="1">
      <c r="A30" s="115" t="s">
        <v>288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22"/>
      <c r="AO30" s="122"/>
      <c r="AP30" s="122"/>
      <c r="AQ30" s="122"/>
      <c r="AR30" s="122"/>
      <c r="AS30" s="122"/>
      <c r="AT30" s="176" t="s">
        <v>355</v>
      </c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16">
        <v>0</v>
      </c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>
        <v>33.53</v>
      </c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21">
        <f>CF30</f>
        <v>33.53</v>
      </c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38"/>
      <c r="FN30" s="38"/>
    </row>
    <row r="31" spans="1:170" s="35" customFormat="1" ht="24" customHeight="1">
      <c r="A31" s="115" t="s">
        <v>288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22"/>
      <c r="AO31" s="122"/>
      <c r="AP31" s="122"/>
      <c r="AQ31" s="122"/>
      <c r="AR31" s="122"/>
      <c r="AS31" s="122"/>
      <c r="AT31" s="176" t="s">
        <v>292</v>
      </c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16">
        <v>0</v>
      </c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>
        <v>0</v>
      </c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21">
        <f t="shared" si="0"/>
        <v>0</v>
      </c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38"/>
      <c r="FN31" s="38"/>
    </row>
    <row r="32" spans="1:170" s="45" customFormat="1" ht="24" customHeight="1">
      <c r="A32" s="124" t="s">
        <v>288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  <c r="AO32" s="125"/>
      <c r="AP32" s="125"/>
      <c r="AQ32" s="125"/>
      <c r="AR32" s="125"/>
      <c r="AS32" s="125"/>
      <c r="AT32" s="149" t="s">
        <v>291</v>
      </c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27">
        <v>0</v>
      </c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>
        <f>CF33+CF34+CF35</f>
        <v>24711.110000000004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30">
        <f t="shared" si="0"/>
        <v>24711.110000000004</v>
      </c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50"/>
      <c r="FN32" s="50"/>
    </row>
    <row r="33" spans="1:170" s="35" customFormat="1" ht="26.25" customHeight="1">
      <c r="A33" s="115" t="s">
        <v>288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22"/>
      <c r="AO33" s="122"/>
      <c r="AP33" s="122"/>
      <c r="AQ33" s="122"/>
      <c r="AR33" s="122"/>
      <c r="AS33" s="122"/>
      <c r="AT33" s="176" t="s">
        <v>290</v>
      </c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16">
        <v>0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>
        <v>24036.31</v>
      </c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21">
        <f t="shared" si="0"/>
        <v>24036.31</v>
      </c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38"/>
      <c r="FN33" s="38"/>
    </row>
    <row r="34" spans="1:170" s="35" customFormat="1" ht="27" customHeight="1">
      <c r="A34" s="115" t="s">
        <v>288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22"/>
      <c r="AO34" s="122"/>
      <c r="AP34" s="122"/>
      <c r="AQ34" s="122"/>
      <c r="AR34" s="122"/>
      <c r="AS34" s="122"/>
      <c r="AT34" s="176" t="s">
        <v>289</v>
      </c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16">
        <v>0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>
        <v>151.58</v>
      </c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21">
        <f t="shared" si="0"/>
        <v>151.58</v>
      </c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38"/>
      <c r="FN34" s="38"/>
    </row>
    <row r="35" spans="1:170" s="35" customFormat="1" ht="24" customHeight="1">
      <c r="A35" s="115" t="s">
        <v>288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22"/>
      <c r="AO35" s="122"/>
      <c r="AP35" s="122"/>
      <c r="AQ35" s="122"/>
      <c r="AR35" s="122"/>
      <c r="AS35" s="122"/>
      <c r="AT35" s="176" t="s">
        <v>287</v>
      </c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16">
        <v>0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>
        <v>523.22</v>
      </c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21">
        <f t="shared" si="0"/>
        <v>523.22</v>
      </c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38"/>
      <c r="FN35" s="38"/>
    </row>
    <row r="36" spans="1:170" s="45" customFormat="1" ht="38.25" customHeight="1" hidden="1">
      <c r="A36" s="124" t="s">
        <v>286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  <c r="AO36" s="125"/>
      <c r="AP36" s="125"/>
      <c r="AQ36" s="125"/>
      <c r="AR36" s="125"/>
      <c r="AS36" s="125"/>
      <c r="AT36" s="126" t="s">
        <v>285</v>
      </c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7">
        <f>BJ37</f>
        <v>0</v>
      </c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>
        <f>CF37</f>
        <v>0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30">
        <f t="shared" si="0"/>
        <v>0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50"/>
      <c r="FN36" s="50"/>
    </row>
    <row r="37" spans="1:170" s="35" customFormat="1" ht="27.75" customHeight="1" hidden="1">
      <c r="A37" s="115" t="s">
        <v>284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22"/>
      <c r="AO37" s="122"/>
      <c r="AP37" s="122"/>
      <c r="AQ37" s="122"/>
      <c r="AR37" s="122"/>
      <c r="AS37" s="122"/>
      <c r="AT37" s="123" t="s">
        <v>283</v>
      </c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16">
        <f>BJ38+BJ39+BJ40+BJ41</f>
        <v>0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>
        <f>CF38+CF39+CF40+CF41</f>
        <v>0</v>
      </c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21">
        <f t="shared" si="0"/>
        <v>0</v>
      </c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38"/>
      <c r="FN37" s="38"/>
    </row>
    <row r="38" spans="1:170" s="35" customFormat="1" ht="28.5" customHeight="1" hidden="1">
      <c r="A38" s="115" t="s">
        <v>282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22"/>
      <c r="AO38" s="122"/>
      <c r="AP38" s="122"/>
      <c r="AQ38" s="122"/>
      <c r="AR38" s="122"/>
      <c r="AS38" s="122"/>
      <c r="AT38" s="123" t="s">
        <v>281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16">
        <v>0</v>
      </c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>
        <v>0</v>
      </c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21">
        <f t="shared" si="0"/>
        <v>0</v>
      </c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38"/>
      <c r="FN38" s="38"/>
    </row>
    <row r="39" spans="1:170" s="35" customFormat="1" ht="26.25" customHeight="1" hidden="1">
      <c r="A39" s="115" t="s">
        <v>280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22"/>
      <c r="AO39" s="122"/>
      <c r="AP39" s="122"/>
      <c r="AQ39" s="122"/>
      <c r="AR39" s="122"/>
      <c r="AS39" s="122"/>
      <c r="AT39" s="123" t="s">
        <v>279</v>
      </c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16">
        <v>0</v>
      </c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>
        <v>0</v>
      </c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21">
        <f t="shared" si="0"/>
        <v>0</v>
      </c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38"/>
      <c r="FN39" s="38"/>
    </row>
    <row r="40" spans="1:170" s="35" customFormat="1" ht="26.25" customHeight="1" hidden="1">
      <c r="A40" s="115" t="s">
        <v>278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22"/>
      <c r="AO40" s="122"/>
      <c r="AP40" s="122"/>
      <c r="AQ40" s="122"/>
      <c r="AR40" s="122"/>
      <c r="AS40" s="122"/>
      <c r="AT40" s="123" t="s">
        <v>277</v>
      </c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16">
        <v>0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>
        <v>0</v>
      </c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21">
        <f t="shared" si="0"/>
        <v>0</v>
      </c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38"/>
      <c r="FN40" s="38"/>
    </row>
    <row r="41" spans="1:170" s="35" customFormat="1" ht="27" customHeight="1" hidden="1">
      <c r="A41" s="115" t="s">
        <v>276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22"/>
      <c r="AO41" s="122"/>
      <c r="AP41" s="122"/>
      <c r="AQ41" s="122"/>
      <c r="AR41" s="122"/>
      <c r="AS41" s="122"/>
      <c r="AT41" s="123" t="s">
        <v>275</v>
      </c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16">
        <v>0</v>
      </c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>
        <v>0</v>
      </c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21">
        <f t="shared" si="0"/>
        <v>0</v>
      </c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38"/>
      <c r="FN41" s="38"/>
    </row>
    <row r="42" spans="1:167" s="35" customFormat="1" ht="23.25" customHeight="1">
      <c r="A42" s="140" t="s">
        <v>274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25"/>
      <c r="AO42" s="125"/>
      <c r="AP42" s="125"/>
      <c r="AQ42" s="125"/>
      <c r="AR42" s="125"/>
      <c r="AS42" s="125"/>
      <c r="AT42" s="126" t="s">
        <v>273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7">
        <f>BJ43+BJ62</f>
        <v>352600</v>
      </c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>
        <f>CF62</f>
        <v>430670.42</v>
      </c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30">
        <f t="shared" si="0"/>
        <v>430670.42</v>
      </c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52"/>
      <c r="FJ42" s="52"/>
      <c r="FK42" s="38"/>
    </row>
    <row r="43" spans="1:175" s="35" customFormat="1" ht="34.5" customHeight="1" hidden="1">
      <c r="A43" s="124" t="s">
        <v>272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5"/>
      <c r="AO43" s="125"/>
      <c r="AP43" s="125"/>
      <c r="AQ43" s="125"/>
      <c r="AR43" s="125"/>
      <c r="AS43" s="125"/>
      <c r="AT43" s="126" t="s">
        <v>271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7">
        <v>0</v>
      </c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>
        <f>CF44+CF50+CF59</f>
        <v>0</v>
      </c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30">
        <f t="shared" si="0"/>
        <v>0</v>
      </c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52"/>
      <c r="FJ43" s="52"/>
      <c r="FK43" s="38"/>
      <c r="FS43" s="38"/>
    </row>
    <row r="44" spans="1:167" s="45" customFormat="1" ht="39.75" customHeight="1" hidden="1">
      <c r="A44" s="124" t="s">
        <v>268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5"/>
      <c r="AO44" s="125"/>
      <c r="AP44" s="125"/>
      <c r="AQ44" s="125"/>
      <c r="AR44" s="125"/>
      <c r="AS44" s="125"/>
      <c r="AT44" s="126" t="s">
        <v>270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7">
        <f>BJ45+BJ46+BJ47</f>
        <v>0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>
        <f>CF45+CF49</f>
        <v>0</v>
      </c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30">
        <f t="shared" si="0"/>
        <v>0</v>
      </c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50"/>
    </row>
    <row r="45" spans="1:167" s="35" customFormat="1" ht="33" customHeight="1" hidden="1">
      <c r="A45" s="115" t="s">
        <v>268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22"/>
      <c r="AO45" s="122"/>
      <c r="AP45" s="122"/>
      <c r="AQ45" s="122"/>
      <c r="AR45" s="122"/>
      <c r="AS45" s="122"/>
      <c r="AT45" s="123" t="s">
        <v>269</v>
      </c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16">
        <v>0</v>
      </c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>
        <f>CF46+CF47</f>
        <v>0</v>
      </c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21">
        <f t="shared" si="0"/>
        <v>0</v>
      </c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38"/>
    </row>
    <row r="46" spans="1:167" s="45" customFormat="1" ht="34.5" customHeight="1" hidden="1">
      <c r="A46" s="115" t="s">
        <v>268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25"/>
      <c r="AO46" s="216"/>
      <c r="AP46" s="216"/>
      <c r="AQ46" s="216"/>
      <c r="AR46" s="216"/>
      <c r="AS46" s="216"/>
      <c r="AT46" s="123" t="s">
        <v>267</v>
      </c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116">
        <v>0</v>
      </c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>
        <v>0</v>
      </c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1">
        <f t="shared" si="0"/>
        <v>0</v>
      </c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53"/>
      <c r="FI46" s="53"/>
      <c r="FJ46" s="53"/>
      <c r="FK46" s="50"/>
    </row>
    <row r="47" spans="1:167" s="35" customFormat="1" ht="36.75" customHeight="1" hidden="1">
      <c r="A47" s="115" t="s">
        <v>265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25"/>
      <c r="AO47" s="125"/>
      <c r="AP47" s="125"/>
      <c r="AQ47" s="125"/>
      <c r="AR47" s="125"/>
      <c r="AS47" s="125"/>
      <c r="AT47" s="123" t="s">
        <v>266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16">
        <v>0</v>
      </c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>
        <v>0</v>
      </c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7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117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121">
        <f t="shared" si="0"/>
        <v>0</v>
      </c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117"/>
      <c r="EU47" s="205"/>
      <c r="EV47" s="205"/>
      <c r="EW47" s="205"/>
      <c r="EX47" s="205"/>
      <c r="EY47" s="205"/>
      <c r="EZ47" s="205"/>
      <c r="FA47" s="205"/>
      <c r="FB47" s="205"/>
      <c r="FC47" s="205"/>
      <c r="FD47" s="205"/>
      <c r="FE47" s="205"/>
      <c r="FF47" s="205"/>
      <c r="FG47" s="205"/>
      <c r="FH47" s="52"/>
      <c r="FI47" s="52"/>
      <c r="FJ47" s="52"/>
      <c r="FK47" s="38"/>
    </row>
    <row r="48" spans="1:167" s="35" customFormat="1" ht="36.75" customHeight="1" hidden="1">
      <c r="A48" s="115" t="s">
        <v>265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25"/>
      <c r="AO48" s="125"/>
      <c r="AP48" s="125"/>
      <c r="AQ48" s="125"/>
      <c r="AR48" s="125"/>
      <c r="AS48" s="125"/>
      <c r="AT48" s="123" t="s">
        <v>264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16">
        <v>0</v>
      </c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>
        <v>0</v>
      </c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7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117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121">
        <f t="shared" si="0"/>
        <v>0</v>
      </c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117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52"/>
      <c r="FI48" s="52"/>
      <c r="FJ48" s="52"/>
      <c r="FK48" s="38"/>
    </row>
    <row r="49" spans="1:167" s="35" customFormat="1" ht="53.25" customHeight="1" hidden="1">
      <c r="A49" s="115" t="s">
        <v>263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25"/>
      <c r="AO49" s="125"/>
      <c r="AP49" s="125"/>
      <c r="AQ49" s="125"/>
      <c r="AR49" s="125"/>
      <c r="AS49" s="125"/>
      <c r="AT49" s="123" t="s">
        <v>262</v>
      </c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16">
        <v>0</v>
      </c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>
        <v>0</v>
      </c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7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117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121">
        <f t="shared" si="0"/>
        <v>0</v>
      </c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117"/>
      <c r="EU49" s="205"/>
      <c r="EV49" s="205"/>
      <c r="EW49" s="205"/>
      <c r="EX49" s="205"/>
      <c r="EY49" s="205"/>
      <c r="EZ49" s="205"/>
      <c r="FA49" s="205"/>
      <c r="FB49" s="205"/>
      <c r="FC49" s="205"/>
      <c r="FD49" s="205"/>
      <c r="FE49" s="205"/>
      <c r="FF49" s="205"/>
      <c r="FG49" s="205"/>
      <c r="FH49" s="52"/>
      <c r="FI49" s="52"/>
      <c r="FJ49" s="52"/>
      <c r="FK49" s="38"/>
    </row>
    <row r="50" spans="1:167" s="35" customFormat="1" ht="55.5" customHeight="1" hidden="1">
      <c r="A50" s="124" t="s">
        <v>261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5"/>
      <c r="AO50" s="125"/>
      <c r="AP50" s="125"/>
      <c r="AQ50" s="125"/>
      <c r="AR50" s="125"/>
      <c r="AS50" s="125"/>
      <c r="AT50" s="126" t="s">
        <v>260</v>
      </c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7">
        <f>BJ51</f>
        <v>0</v>
      </c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>
        <f>CF51+CF56</f>
        <v>0</v>
      </c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17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117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121">
        <f t="shared" si="0"/>
        <v>0</v>
      </c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117"/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52"/>
      <c r="FI50" s="52"/>
      <c r="FJ50" s="52"/>
      <c r="FK50" s="38"/>
    </row>
    <row r="51" spans="1:167" s="45" customFormat="1" ht="35.25" customHeight="1" hidden="1">
      <c r="A51" s="115" t="s">
        <v>257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25"/>
      <c r="AO51" s="125"/>
      <c r="AP51" s="125"/>
      <c r="AQ51" s="125"/>
      <c r="AR51" s="125"/>
      <c r="AS51" s="125"/>
      <c r="AT51" s="123" t="s">
        <v>259</v>
      </c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16">
        <v>0</v>
      </c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>
        <f>CF52+CF53+CF54+CF55</f>
        <v>0</v>
      </c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21">
        <f t="shared" si="0"/>
        <v>0</v>
      </c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31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50"/>
    </row>
    <row r="52" spans="1:167" s="45" customFormat="1" ht="37.5" customHeight="1" hidden="1">
      <c r="A52" s="115" t="s">
        <v>257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25"/>
      <c r="AO52" s="125"/>
      <c r="AP52" s="125"/>
      <c r="AQ52" s="125"/>
      <c r="AR52" s="125"/>
      <c r="AS52" s="125"/>
      <c r="AT52" s="123" t="s">
        <v>258</v>
      </c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16">
        <v>0</v>
      </c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>
        <v>0</v>
      </c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21">
        <f t="shared" si="0"/>
        <v>0</v>
      </c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31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3"/>
      <c r="FK52" s="50"/>
    </row>
    <row r="53" spans="1:167" s="45" customFormat="1" ht="37.5" customHeight="1" hidden="1">
      <c r="A53" s="115" t="s">
        <v>257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25"/>
      <c r="AO53" s="125"/>
      <c r="AP53" s="125"/>
      <c r="AQ53" s="125"/>
      <c r="AR53" s="125"/>
      <c r="AS53" s="125"/>
      <c r="AT53" s="123" t="s">
        <v>256</v>
      </c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16">
        <v>0</v>
      </c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>
        <v>0</v>
      </c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21">
        <f t="shared" si="0"/>
        <v>0</v>
      </c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50"/>
    </row>
    <row r="54" spans="1:167" s="45" customFormat="1" ht="37.5" customHeight="1" hidden="1">
      <c r="A54" s="115" t="s">
        <v>255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25"/>
      <c r="AO54" s="125"/>
      <c r="AP54" s="125"/>
      <c r="AQ54" s="125"/>
      <c r="AR54" s="125"/>
      <c r="AS54" s="125"/>
      <c r="AT54" s="123" t="s">
        <v>254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16">
        <v>0</v>
      </c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>
        <v>0</v>
      </c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21">
        <f aca="true" t="shared" si="1" ref="EE54:EE88">CF54</f>
        <v>0</v>
      </c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31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3"/>
      <c r="FK54" s="50"/>
    </row>
    <row r="55" spans="1:167" s="45" customFormat="1" ht="37.5" customHeight="1" hidden="1">
      <c r="A55" s="115" t="s">
        <v>253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25"/>
      <c r="AO55" s="125"/>
      <c r="AP55" s="125"/>
      <c r="AQ55" s="125"/>
      <c r="AR55" s="125"/>
      <c r="AS55" s="125"/>
      <c r="AT55" s="123" t="s">
        <v>252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16">
        <v>0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>
        <v>0</v>
      </c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21">
        <f t="shared" si="1"/>
        <v>0</v>
      </c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31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3"/>
      <c r="FK55" s="50"/>
    </row>
    <row r="56" spans="1:167" s="45" customFormat="1" ht="54" customHeight="1" hidden="1">
      <c r="A56" s="115" t="s">
        <v>250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25"/>
      <c r="AO56" s="125"/>
      <c r="AP56" s="125"/>
      <c r="AQ56" s="125"/>
      <c r="AR56" s="125"/>
      <c r="AS56" s="125"/>
      <c r="AT56" s="123" t="s">
        <v>251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16">
        <v>0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>
        <v>0</v>
      </c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21">
        <f t="shared" si="1"/>
        <v>0</v>
      </c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31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3"/>
      <c r="FK56" s="50"/>
    </row>
    <row r="57" spans="1:167" s="45" customFormat="1" ht="56.25" customHeight="1" hidden="1">
      <c r="A57" s="141" t="s">
        <v>250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3"/>
      <c r="AN57" s="125"/>
      <c r="AO57" s="125"/>
      <c r="AP57" s="125"/>
      <c r="AQ57" s="125"/>
      <c r="AR57" s="125"/>
      <c r="AS57" s="125"/>
      <c r="AT57" s="123" t="s">
        <v>249</v>
      </c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16">
        <v>0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>
        <v>0</v>
      </c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21">
        <f t="shared" si="1"/>
        <v>0</v>
      </c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31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  <c r="FK57" s="50"/>
    </row>
    <row r="58" spans="1:167" s="45" customFormat="1" ht="75" customHeight="1" hidden="1">
      <c r="A58" s="115" t="s">
        <v>248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25"/>
      <c r="AO58" s="125"/>
      <c r="AP58" s="125"/>
      <c r="AQ58" s="125"/>
      <c r="AR58" s="125"/>
      <c r="AS58" s="125"/>
      <c r="AT58" s="123" t="s">
        <v>247</v>
      </c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16">
        <v>0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>
        <v>0</v>
      </c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21">
        <f t="shared" si="1"/>
        <v>0</v>
      </c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31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3"/>
      <c r="FK58" s="50"/>
    </row>
    <row r="59" spans="1:167" s="45" customFormat="1" ht="38.25" customHeight="1" hidden="1">
      <c r="A59" s="124" t="s">
        <v>245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5"/>
      <c r="AO59" s="125"/>
      <c r="AP59" s="125"/>
      <c r="AQ59" s="125"/>
      <c r="AR59" s="125"/>
      <c r="AS59" s="125"/>
      <c r="AT59" s="126" t="s">
        <v>246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7">
        <f>BJ60</f>
        <v>0</v>
      </c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>
        <f>CF60+CF61</f>
        <v>0</v>
      </c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30">
        <f t="shared" si="1"/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1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3"/>
      <c r="FK59" s="50"/>
    </row>
    <row r="60" spans="1:167" s="45" customFormat="1" ht="38.25" customHeight="1" hidden="1">
      <c r="A60" s="115" t="s">
        <v>245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25"/>
      <c r="AO60" s="125"/>
      <c r="AP60" s="125"/>
      <c r="AQ60" s="125"/>
      <c r="AR60" s="125"/>
      <c r="AS60" s="125"/>
      <c r="AT60" s="123" t="s">
        <v>244</v>
      </c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16">
        <v>0</v>
      </c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>
        <v>0</v>
      </c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21">
        <f t="shared" si="1"/>
        <v>0</v>
      </c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31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3"/>
      <c r="FK60" s="50"/>
    </row>
    <row r="61" spans="1:167" s="45" customFormat="1" ht="41.25" customHeight="1" hidden="1">
      <c r="A61" s="115" t="s">
        <v>245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25"/>
      <c r="AO61" s="125"/>
      <c r="AP61" s="125"/>
      <c r="AQ61" s="125"/>
      <c r="AR61" s="125"/>
      <c r="AS61" s="125"/>
      <c r="AT61" s="123" t="s">
        <v>244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16">
        <v>0</v>
      </c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>
        <v>0</v>
      </c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21">
        <f t="shared" si="1"/>
        <v>0</v>
      </c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31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3"/>
      <c r="FK61" s="50"/>
    </row>
    <row r="62" spans="1:167" s="45" customFormat="1" ht="24.75" customHeight="1">
      <c r="A62" s="139" t="s">
        <v>241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25"/>
      <c r="AO62" s="125"/>
      <c r="AP62" s="125"/>
      <c r="AQ62" s="125"/>
      <c r="AR62" s="125"/>
      <c r="AS62" s="125"/>
      <c r="AT62" s="126" t="s">
        <v>243</v>
      </c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7">
        <f>BJ63</f>
        <v>352600</v>
      </c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>
        <f>CF63</f>
        <v>430670.42</v>
      </c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30">
        <f t="shared" si="1"/>
        <v>430670.42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1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3"/>
      <c r="FK62" s="50"/>
    </row>
    <row r="63" spans="1:167" s="45" customFormat="1" ht="30" customHeight="1">
      <c r="A63" s="138" t="s">
        <v>241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25"/>
      <c r="AO63" s="125"/>
      <c r="AP63" s="125"/>
      <c r="AQ63" s="125"/>
      <c r="AR63" s="125"/>
      <c r="AS63" s="125"/>
      <c r="AT63" s="123" t="s">
        <v>242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16">
        <v>352600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>
        <f>CF64+CF65+CF66</f>
        <v>430670.42</v>
      </c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30">
        <f t="shared" si="1"/>
        <v>430670.42</v>
      </c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53"/>
      <c r="FI63" s="53"/>
      <c r="FJ63" s="53"/>
      <c r="FK63" s="50"/>
    </row>
    <row r="64" spans="1:167" s="45" customFormat="1" ht="27" customHeight="1">
      <c r="A64" s="138" t="s">
        <v>241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25"/>
      <c r="AO64" s="125"/>
      <c r="AP64" s="125"/>
      <c r="AQ64" s="125"/>
      <c r="AR64" s="125"/>
      <c r="AS64" s="125"/>
      <c r="AT64" s="123" t="s">
        <v>240</v>
      </c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16">
        <v>0</v>
      </c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>
        <v>418870.42</v>
      </c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30">
        <f t="shared" si="1"/>
        <v>418870.42</v>
      </c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53"/>
      <c r="FI64" s="53"/>
      <c r="FJ64" s="53"/>
      <c r="FK64" s="50"/>
    </row>
    <row r="65" spans="1:167" s="45" customFormat="1" ht="24.75" customHeight="1">
      <c r="A65" s="138" t="s">
        <v>239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25"/>
      <c r="AO65" s="125"/>
      <c r="AP65" s="125"/>
      <c r="AQ65" s="125"/>
      <c r="AR65" s="125"/>
      <c r="AS65" s="125"/>
      <c r="AT65" s="123" t="s">
        <v>238</v>
      </c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16">
        <v>0</v>
      </c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>
        <v>11800</v>
      </c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30">
        <f t="shared" si="1"/>
        <v>11800</v>
      </c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53"/>
      <c r="FI65" s="53"/>
      <c r="FJ65" s="53"/>
      <c r="FK65" s="50"/>
    </row>
    <row r="66" spans="1:167" s="45" customFormat="1" ht="24.75" customHeight="1">
      <c r="A66" s="138" t="s">
        <v>237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25"/>
      <c r="AO66" s="125"/>
      <c r="AP66" s="125"/>
      <c r="AQ66" s="125"/>
      <c r="AR66" s="125"/>
      <c r="AS66" s="125"/>
      <c r="AT66" s="123" t="s">
        <v>415</v>
      </c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16">
        <v>0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>
        <v>0</v>
      </c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30">
        <f t="shared" si="1"/>
        <v>0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53"/>
      <c r="FI66" s="53"/>
      <c r="FJ66" s="53"/>
      <c r="FK66" s="50"/>
    </row>
    <row r="67" spans="1:167" s="35" customFormat="1" ht="26.25" customHeight="1">
      <c r="A67" s="140" t="s">
        <v>236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22"/>
      <c r="AO67" s="122"/>
      <c r="AP67" s="122"/>
      <c r="AQ67" s="122"/>
      <c r="AR67" s="122"/>
      <c r="AS67" s="122"/>
      <c r="AT67" s="126" t="s">
        <v>235</v>
      </c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220">
        <f>BJ68+BJ74</f>
        <v>2378500</v>
      </c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127">
        <f>CF68+CF74</f>
        <v>2652707.44</v>
      </c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30">
        <f t="shared" si="1"/>
        <v>2652707.44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52"/>
      <c r="FI67" s="52"/>
      <c r="FJ67" s="52"/>
      <c r="FK67" s="38"/>
    </row>
    <row r="68" spans="1:167" s="35" customFormat="1" ht="27" customHeight="1">
      <c r="A68" s="140" t="s">
        <v>230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25"/>
      <c r="AO68" s="125"/>
      <c r="AP68" s="125"/>
      <c r="AQ68" s="125"/>
      <c r="AR68" s="125"/>
      <c r="AS68" s="125"/>
      <c r="AT68" s="126" t="s">
        <v>234</v>
      </c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7">
        <f>BJ69</f>
        <v>424700</v>
      </c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>
        <f>CF69</f>
        <v>426325.9</v>
      </c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30">
        <f t="shared" si="1"/>
        <v>426325.9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52"/>
      <c r="FI68" s="52"/>
      <c r="FJ68" s="52"/>
      <c r="FK68" s="38"/>
    </row>
    <row r="69" spans="1:167" s="45" customFormat="1" ht="40.5" customHeight="1">
      <c r="A69" s="124" t="s">
        <v>233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5"/>
      <c r="AO69" s="125"/>
      <c r="AP69" s="125"/>
      <c r="AQ69" s="125"/>
      <c r="AR69" s="125"/>
      <c r="AS69" s="125"/>
      <c r="AT69" s="126" t="s">
        <v>232</v>
      </c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7">
        <f>BJ70</f>
        <v>424700</v>
      </c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>
        <f>CF70+CF71+CF73</f>
        <v>426325.9</v>
      </c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30">
        <f t="shared" si="1"/>
        <v>426325.9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1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3"/>
      <c r="FK69" s="50"/>
    </row>
    <row r="70" spans="1:167" s="35" customFormat="1" ht="27.75" customHeight="1">
      <c r="A70" s="129" t="s">
        <v>230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2"/>
      <c r="AO70" s="122"/>
      <c r="AP70" s="122"/>
      <c r="AQ70" s="122"/>
      <c r="AR70" s="122"/>
      <c r="AS70" s="122"/>
      <c r="AT70" s="123" t="s">
        <v>231</v>
      </c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16">
        <v>424700</v>
      </c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>
        <v>423181.96</v>
      </c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21">
        <f t="shared" si="1"/>
        <v>423181.96</v>
      </c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18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20"/>
      <c r="FK70" s="38"/>
    </row>
    <row r="71" spans="1:167" s="35" customFormat="1" ht="27.75" customHeight="1" hidden="1">
      <c r="A71" s="129" t="s">
        <v>230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2"/>
      <c r="AO71" s="122"/>
      <c r="AP71" s="122"/>
      <c r="AQ71" s="122"/>
      <c r="AR71" s="122"/>
      <c r="AS71" s="122"/>
      <c r="AT71" s="123" t="s">
        <v>227</v>
      </c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16">
        <v>0</v>
      </c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>
        <f>CF72</f>
        <v>3143.94</v>
      </c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21">
        <f t="shared" si="1"/>
        <v>3143.94</v>
      </c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18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20"/>
      <c r="FK71" s="38"/>
    </row>
    <row r="72" spans="1:167" s="35" customFormat="1" ht="24.75" customHeight="1">
      <c r="A72" s="129" t="s">
        <v>229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2"/>
      <c r="AO72" s="122"/>
      <c r="AP72" s="122"/>
      <c r="AQ72" s="122"/>
      <c r="AR72" s="122"/>
      <c r="AS72" s="122"/>
      <c r="AT72" s="123" t="s">
        <v>228</v>
      </c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16">
        <v>0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>
        <v>3143.94</v>
      </c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21">
        <f t="shared" si="1"/>
        <v>3143.94</v>
      </c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18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20"/>
      <c r="FK72" s="38"/>
    </row>
    <row r="73" spans="1:167" s="35" customFormat="1" ht="24.75" customHeight="1">
      <c r="A73" s="129" t="s">
        <v>229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2"/>
      <c r="AO73" s="122"/>
      <c r="AP73" s="122"/>
      <c r="AQ73" s="122"/>
      <c r="AR73" s="122"/>
      <c r="AS73" s="122"/>
      <c r="AT73" s="123" t="s">
        <v>337</v>
      </c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16">
        <v>0</v>
      </c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>
        <v>0</v>
      </c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21">
        <f>CF73</f>
        <v>0</v>
      </c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18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20"/>
      <c r="FK73" s="38"/>
    </row>
    <row r="74" spans="1:167" s="45" customFormat="1" ht="25.5" customHeight="1">
      <c r="A74" s="140" t="s">
        <v>226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25"/>
      <c r="AO74" s="125"/>
      <c r="AP74" s="125"/>
      <c r="AQ74" s="125"/>
      <c r="AR74" s="125"/>
      <c r="AS74" s="125"/>
      <c r="AT74" s="126" t="s">
        <v>225</v>
      </c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7">
        <f>BJ76+BJ82</f>
        <v>1953800</v>
      </c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>
        <f>CF75+CF81</f>
        <v>2226381.54</v>
      </c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30">
        <f t="shared" si="1"/>
        <v>2226381.54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1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3"/>
      <c r="FK74" s="50"/>
    </row>
    <row r="75" spans="1:167" s="45" customFormat="1" ht="21.75" customHeight="1">
      <c r="A75" s="140" t="s">
        <v>224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25"/>
      <c r="AO75" s="125"/>
      <c r="AP75" s="125"/>
      <c r="AQ75" s="125"/>
      <c r="AR75" s="125"/>
      <c r="AS75" s="125"/>
      <c r="AT75" s="126" t="s">
        <v>223</v>
      </c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7">
        <f>BJ76</f>
        <v>975800</v>
      </c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>
        <f>CF76</f>
        <v>996103.38</v>
      </c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30">
        <f t="shared" si="1"/>
        <v>996103.38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53"/>
      <c r="FI75" s="53"/>
      <c r="FJ75" s="53"/>
      <c r="FK75" s="50"/>
    </row>
    <row r="76" spans="1:167" s="45" customFormat="1" ht="24.75" customHeight="1">
      <c r="A76" s="140" t="s">
        <v>221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25"/>
      <c r="AO76" s="125"/>
      <c r="AP76" s="125"/>
      <c r="AQ76" s="125"/>
      <c r="AR76" s="125"/>
      <c r="AS76" s="125"/>
      <c r="AT76" s="126" t="s">
        <v>222</v>
      </c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7">
        <v>975800</v>
      </c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>
        <f>CF77+CF78+CF79+CF80</f>
        <v>996103.38</v>
      </c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30">
        <f t="shared" si="1"/>
        <v>996103.38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1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50"/>
    </row>
    <row r="77" spans="1:167" s="35" customFormat="1" ht="23.25" customHeight="1">
      <c r="A77" s="129" t="s">
        <v>221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2"/>
      <c r="AO77" s="122"/>
      <c r="AP77" s="122"/>
      <c r="AQ77" s="122"/>
      <c r="AR77" s="122"/>
      <c r="AS77" s="122"/>
      <c r="AT77" s="123" t="s">
        <v>220</v>
      </c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16">
        <v>0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>
        <v>981856</v>
      </c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21">
        <f t="shared" si="1"/>
        <v>981856</v>
      </c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18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20"/>
      <c r="FK77" s="38"/>
    </row>
    <row r="78" spans="1:167" s="35" customFormat="1" ht="26.25" customHeight="1">
      <c r="A78" s="129" t="s">
        <v>218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2"/>
      <c r="AO78" s="122"/>
      <c r="AP78" s="122"/>
      <c r="AQ78" s="122"/>
      <c r="AR78" s="122"/>
      <c r="AS78" s="122"/>
      <c r="AT78" s="123" t="s">
        <v>219</v>
      </c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16">
        <v>0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>
        <v>13951.38</v>
      </c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21">
        <f t="shared" si="1"/>
        <v>13951.38</v>
      </c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18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20"/>
      <c r="FK78" s="38"/>
    </row>
    <row r="79" spans="1:167" s="35" customFormat="1" ht="25.5" customHeight="1">
      <c r="A79" s="129" t="s">
        <v>218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2"/>
      <c r="AO79" s="122"/>
      <c r="AP79" s="122"/>
      <c r="AQ79" s="122"/>
      <c r="AR79" s="122"/>
      <c r="AS79" s="122"/>
      <c r="AT79" s="123" t="s">
        <v>217</v>
      </c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16">
        <v>0</v>
      </c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>
        <v>296</v>
      </c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21">
        <f t="shared" si="1"/>
        <v>296</v>
      </c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18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20"/>
      <c r="FK79" s="38"/>
    </row>
    <row r="80" spans="1:167" s="35" customFormat="1" ht="25.5" customHeight="1">
      <c r="A80" s="129" t="s">
        <v>218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2"/>
      <c r="AO80" s="122"/>
      <c r="AP80" s="122"/>
      <c r="AQ80" s="122"/>
      <c r="AR80" s="122"/>
      <c r="AS80" s="122"/>
      <c r="AT80" s="123" t="s">
        <v>458</v>
      </c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16">
        <v>0</v>
      </c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>
        <v>0</v>
      </c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21">
        <f>CF80</f>
        <v>0</v>
      </c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18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20"/>
      <c r="FK80" s="38"/>
    </row>
    <row r="81" spans="1:167" s="35" customFormat="1" ht="23.25" customHeight="1">
      <c r="A81" s="140" t="s">
        <v>214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22"/>
      <c r="AO81" s="122"/>
      <c r="AP81" s="122"/>
      <c r="AQ81" s="122"/>
      <c r="AR81" s="122"/>
      <c r="AS81" s="122"/>
      <c r="AT81" s="126" t="s">
        <v>216</v>
      </c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7">
        <f>BJ82</f>
        <v>978000</v>
      </c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>
        <f>CF82</f>
        <v>1230278.16</v>
      </c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30">
        <f t="shared" si="1"/>
        <v>1230278.16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52"/>
      <c r="FI81" s="52"/>
      <c r="FJ81" s="52"/>
      <c r="FK81" s="38"/>
    </row>
    <row r="82" spans="1:167" s="45" customFormat="1" ht="23.25" customHeight="1">
      <c r="A82" s="140" t="s">
        <v>214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25"/>
      <c r="AO82" s="125"/>
      <c r="AP82" s="125"/>
      <c r="AQ82" s="125"/>
      <c r="AR82" s="125"/>
      <c r="AS82" s="125"/>
      <c r="AT82" s="126" t="s">
        <v>215</v>
      </c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7">
        <v>978000</v>
      </c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>
        <f>CF83+CF84+CF85</f>
        <v>1230278.16</v>
      </c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30">
        <f t="shared" si="1"/>
        <v>1230278.16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1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3"/>
      <c r="FK82" s="50"/>
    </row>
    <row r="83" spans="1:167" s="35" customFormat="1" ht="25.5" customHeight="1">
      <c r="A83" s="129" t="s">
        <v>214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2"/>
      <c r="AO83" s="122"/>
      <c r="AP83" s="122"/>
      <c r="AQ83" s="122"/>
      <c r="AR83" s="122"/>
      <c r="AS83" s="122"/>
      <c r="AT83" s="123" t="s">
        <v>213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16">
        <v>0</v>
      </c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>
        <v>1224131.24</v>
      </c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21">
        <f t="shared" si="1"/>
        <v>1224131.24</v>
      </c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18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20"/>
      <c r="FK83" s="38"/>
    </row>
    <row r="84" spans="1:167" s="35" customFormat="1" ht="24.75" customHeight="1">
      <c r="A84" s="129" t="s">
        <v>212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2"/>
      <c r="AO84" s="122"/>
      <c r="AP84" s="122"/>
      <c r="AQ84" s="122"/>
      <c r="AR84" s="122"/>
      <c r="AS84" s="122"/>
      <c r="AT84" s="123" t="s">
        <v>211</v>
      </c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16">
        <v>0</v>
      </c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>
        <v>6146.92</v>
      </c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21">
        <f t="shared" si="1"/>
        <v>6146.92</v>
      </c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18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20"/>
      <c r="FK84" s="38"/>
    </row>
    <row r="85" spans="1:167" s="35" customFormat="1" ht="24.75" customHeight="1">
      <c r="A85" s="129" t="s">
        <v>212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2"/>
      <c r="AO85" s="122"/>
      <c r="AP85" s="122"/>
      <c r="AQ85" s="122"/>
      <c r="AR85" s="122"/>
      <c r="AS85" s="122"/>
      <c r="AT85" s="123" t="s">
        <v>343</v>
      </c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16">
        <v>0</v>
      </c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>
        <v>0</v>
      </c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21">
        <f>CF85</f>
        <v>0</v>
      </c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18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20"/>
      <c r="FK85" s="38"/>
    </row>
    <row r="86" spans="1:167" s="45" customFormat="1" ht="22.5" customHeight="1">
      <c r="A86" s="140" t="s">
        <v>210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25"/>
      <c r="AO86" s="125"/>
      <c r="AP86" s="125"/>
      <c r="AQ86" s="125"/>
      <c r="AR86" s="125"/>
      <c r="AS86" s="125"/>
      <c r="AT86" s="126" t="s">
        <v>209</v>
      </c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7">
        <f>BJ87</f>
        <v>24000</v>
      </c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>
        <f>CF87</f>
        <v>5450</v>
      </c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30">
        <f t="shared" si="1"/>
        <v>5450</v>
      </c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1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3"/>
      <c r="FK86" s="50"/>
    </row>
    <row r="87" spans="1:167" s="45" customFormat="1" ht="44.25" customHeight="1">
      <c r="A87" s="115" t="s">
        <v>208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22"/>
      <c r="AO87" s="122"/>
      <c r="AP87" s="122"/>
      <c r="AQ87" s="122"/>
      <c r="AR87" s="122"/>
      <c r="AS87" s="122"/>
      <c r="AT87" s="123" t="s">
        <v>207</v>
      </c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16">
        <f>BJ88</f>
        <v>24000</v>
      </c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>
        <f>CF88</f>
        <v>5450</v>
      </c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1">
        <f t="shared" si="1"/>
        <v>5450</v>
      </c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31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3"/>
      <c r="FI87" s="53"/>
      <c r="FJ87" s="53"/>
      <c r="FK87" s="50"/>
    </row>
    <row r="88" spans="1:167" s="45" customFormat="1" ht="63.75" customHeight="1">
      <c r="A88" s="138" t="s">
        <v>205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22"/>
      <c r="AO88" s="122"/>
      <c r="AP88" s="122"/>
      <c r="AQ88" s="122"/>
      <c r="AR88" s="122"/>
      <c r="AS88" s="122"/>
      <c r="AT88" s="123" t="s">
        <v>206</v>
      </c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16">
        <v>24000</v>
      </c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>
        <f>CF89</f>
        <v>5450</v>
      </c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1">
        <f t="shared" si="1"/>
        <v>5450</v>
      </c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31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3"/>
      <c r="FI88" s="53"/>
      <c r="FJ88" s="53"/>
      <c r="FK88" s="50"/>
    </row>
    <row r="89" spans="1:167" s="45" customFormat="1" ht="61.5" customHeight="1">
      <c r="A89" s="138" t="s">
        <v>205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22"/>
      <c r="AO89" s="122"/>
      <c r="AP89" s="122"/>
      <c r="AQ89" s="122"/>
      <c r="AR89" s="122"/>
      <c r="AS89" s="122"/>
      <c r="AT89" s="123" t="s">
        <v>204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16">
        <v>0</v>
      </c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>
        <v>5450</v>
      </c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1">
        <f aca="true" t="shared" si="2" ref="EE89:EE108">CF89</f>
        <v>5450</v>
      </c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31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3"/>
      <c r="FI89" s="53"/>
      <c r="FJ89" s="53"/>
      <c r="FK89" s="50"/>
    </row>
    <row r="90" spans="1:167" s="35" customFormat="1" ht="42.75" customHeight="1">
      <c r="A90" s="139" t="s">
        <v>486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22"/>
      <c r="AO90" s="122"/>
      <c r="AP90" s="122"/>
      <c r="AQ90" s="122"/>
      <c r="AR90" s="122"/>
      <c r="AS90" s="122"/>
      <c r="AT90" s="126" t="s">
        <v>481</v>
      </c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7">
        <v>0</v>
      </c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>
        <f>CF91</f>
        <v>31.69</v>
      </c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30">
        <f aca="true" t="shared" si="3" ref="EE90:EE95">CF90</f>
        <v>31.69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52"/>
      <c r="FI90" s="52"/>
      <c r="FJ90" s="52"/>
      <c r="FK90" s="38"/>
    </row>
    <row r="91" spans="1:167" s="35" customFormat="1" ht="29.25" customHeight="1">
      <c r="A91" s="138" t="s">
        <v>487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22"/>
      <c r="AO91" s="122"/>
      <c r="AP91" s="122"/>
      <c r="AQ91" s="122"/>
      <c r="AR91" s="122"/>
      <c r="AS91" s="122"/>
      <c r="AT91" s="123" t="s">
        <v>483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16">
        <v>0</v>
      </c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>
        <f>CF92</f>
        <v>31.69</v>
      </c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21">
        <f t="shared" si="3"/>
        <v>31.69</v>
      </c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52"/>
      <c r="FI91" s="52"/>
      <c r="FJ91" s="52"/>
      <c r="FK91" s="38"/>
    </row>
    <row r="92" spans="1:167" s="45" customFormat="1" ht="33" customHeight="1">
      <c r="A92" s="115" t="s">
        <v>488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22"/>
      <c r="AO92" s="122"/>
      <c r="AP92" s="122"/>
      <c r="AQ92" s="122"/>
      <c r="AR92" s="122"/>
      <c r="AS92" s="122"/>
      <c r="AT92" s="123" t="s">
        <v>484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16">
        <v>0</v>
      </c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>
        <f>CF93</f>
        <v>31.69</v>
      </c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21">
        <f t="shared" si="3"/>
        <v>31.69</v>
      </c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53"/>
      <c r="FI92" s="53"/>
      <c r="FJ92" s="53"/>
      <c r="FK92" s="50"/>
    </row>
    <row r="93" spans="1:167" s="35" customFormat="1" ht="42.75" customHeight="1">
      <c r="A93" s="206" t="s">
        <v>489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8"/>
      <c r="AN93" s="122"/>
      <c r="AO93" s="122"/>
      <c r="AP93" s="122"/>
      <c r="AQ93" s="122"/>
      <c r="AR93" s="122"/>
      <c r="AS93" s="122"/>
      <c r="AT93" s="123" t="s">
        <v>482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16">
        <v>0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>
        <f>CF94</f>
        <v>31.69</v>
      </c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21">
        <f t="shared" si="3"/>
        <v>31.69</v>
      </c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18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20"/>
      <c r="FK93" s="38"/>
    </row>
    <row r="94" spans="1:167" s="35" customFormat="1" ht="42.75" customHeight="1">
      <c r="A94" s="206" t="s">
        <v>490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8"/>
      <c r="AN94" s="122"/>
      <c r="AO94" s="122"/>
      <c r="AP94" s="122"/>
      <c r="AQ94" s="122"/>
      <c r="AR94" s="122"/>
      <c r="AS94" s="122"/>
      <c r="AT94" s="123" t="s">
        <v>485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16">
        <v>0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>
        <v>31.69</v>
      </c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21">
        <f t="shared" si="3"/>
        <v>31.69</v>
      </c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38"/>
    </row>
    <row r="95" spans="1:167" s="35" customFormat="1" ht="42.75" customHeight="1">
      <c r="A95" s="139" t="s">
        <v>480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22"/>
      <c r="AO95" s="122"/>
      <c r="AP95" s="122"/>
      <c r="AQ95" s="122"/>
      <c r="AR95" s="122"/>
      <c r="AS95" s="122"/>
      <c r="AT95" s="126" t="s">
        <v>476</v>
      </c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7">
        <v>0</v>
      </c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>
        <f>CF96</f>
        <v>2324.88</v>
      </c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30">
        <f t="shared" si="3"/>
        <v>2324.88</v>
      </c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52"/>
      <c r="FI95" s="52"/>
      <c r="FJ95" s="52"/>
      <c r="FK95" s="38"/>
    </row>
    <row r="96" spans="1:167" s="35" customFormat="1" ht="66.75" customHeight="1">
      <c r="A96" s="138" t="s">
        <v>479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22"/>
      <c r="AO96" s="122"/>
      <c r="AP96" s="122"/>
      <c r="AQ96" s="122"/>
      <c r="AR96" s="122"/>
      <c r="AS96" s="122"/>
      <c r="AT96" s="123" t="s">
        <v>475</v>
      </c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16">
        <v>0</v>
      </c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>
        <f>CF97</f>
        <v>2324.88</v>
      </c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21">
        <f t="shared" si="2"/>
        <v>2324.88</v>
      </c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52"/>
      <c r="FI96" s="52"/>
      <c r="FJ96" s="52"/>
      <c r="FK96" s="38"/>
    </row>
    <row r="97" spans="1:167" s="35" customFormat="1" ht="67.5" customHeight="1">
      <c r="A97" s="115" t="s">
        <v>478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22"/>
      <c r="AO97" s="122"/>
      <c r="AP97" s="122"/>
      <c r="AQ97" s="122"/>
      <c r="AR97" s="122"/>
      <c r="AS97" s="122"/>
      <c r="AT97" s="123" t="s">
        <v>477</v>
      </c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16">
        <v>0</v>
      </c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>
        <f>CF98</f>
        <v>2324.88</v>
      </c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21">
        <f t="shared" si="2"/>
        <v>2324.88</v>
      </c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52"/>
      <c r="FI97" s="52"/>
      <c r="FJ97" s="52"/>
      <c r="FK97" s="38"/>
    </row>
    <row r="98" spans="1:167" s="35" customFormat="1" ht="60.75" customHeight="1">
      <c r="A98" s="206" t="s">
        <v>473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8"/>
      <c r="AN98" s="122"/>
      <c r="AO98" s="122"/>
      <c r="AP98" s="122"/>
      <c r="AQ98" s="122"/>
      <c r="AR98" s="122"/>
      <c r="AS98" s="122"/>
      <c r="AT98" s="123" t="s">
        <v>474</v>
      </c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16">
        <v>0</v>
      </c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>
        <v>2324.88</v>
      </c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21">
        <f t="shared" si="2"/>
        <v>2324.88</v>
      </c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38"/>
    </row>
    <row r="99" spans="1:167" s="35" customFormat="1" ht="36.75" customHeight="1">
      <c r="A99" s="124" t="s">
        <v>203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5"/>
      <c r="AO99" s="125"/>
      <c r="AP99" s="125"/>
      <c r="AQ99" s="125"/>
      <c r="AR99" s="125"/>
      <c r="AS99" s="125"/>
      <c r="AT99" s="126" t="s">
        <v>202</v>
      </c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7">
        <f>BJ100</f>
        <v>222000</v>
      </c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>
        <f>CF100+CF102</f>
        <v>222048</v>
      </c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30">
        <f t="shared" si="2"/>
        <v>222048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1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3"/>
      <c r="FK99" s="38"/>
    </row>
    <row r="100" spans="1:167" s="47" customFormat="1" ht="50.25" customHeight="1">
      <c r="A100" s="115" t="s">
        <v>201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22"/>
      <c r="AO100" s="122"/>
      <c r="AP100" s="122"/>
      <c r="AQ100" s="122"/>
      <c r="AR100" s="122"/>
      <c r="AS100" s="122"/>
      <c r="AT100" s="123" t="s">
        <v>200</v>
      </c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16">
        <f>BJ101</f>
        <v>222000</v>
      </c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>
        <f>CF101</f>
        <v>222048</v>
      </c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21">
        <f t="shared" si="2"/>
        <v>222048</v>
      </c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1"/>
    </row>
    <row r="101" spans="1:167" s="47" customFormat="1" ht="45.75" customHeight="1">
      <c r="A101" s="115" t="s">
        <v>199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22"/>
      <c r="AO101" s="122"/>
      <c r="AP101" s="122"/>
      <c r="AQ101" s="122"/>
      <c r="AR101" s="122"/>
      <c r="AS101" s="122"/>
      <c r="AT101" s="123" t="s">
        <v>198</v>
      </c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16">
        <v>222000</v>
      </c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>
        <v>222048</v>
      </c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21">
        <f t="shared" si="2"/>
        <v>222048</v>
      </c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51"/>
    </row>
    <row r="102" spans="1:176" s="47" customFormat="1" ht="39" customHeight="1" hidden="1">
      <c r="A102" s="142" t="s">
        <v>197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3"/>
      <c r="AL102" s="48"/>
      <c r="AM102" s="48"/>
      <c r="AN102" s="46"/>
      <c r="AO102" s="46"/>
      <c r="AP102" s="46"/>
      <c r="AQ102" s="46"/>
      <c r="AR102" s="46"/>
      <c r="AS102" s="46"/>
      <c r="AT102" s="123" t="s">
        <v>196</v>
      </c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16">
        <f>BJ103</f>
        <v>0</v>
      </c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>
        <f>CF103</f>
        <v>0</v>
      </c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21">
        <f t="shared" si="2"/>
        <v>0</v>
      </c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31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3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144" t="s">
        <v>195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5"/>
      <c r="AL103" s="48"/>
      <c r="AM103" s="48"/>
      <c r="AN103" s="46"/>
      <c r="AO103" s="46"/>
      <c r="AP103" s="46"/>
      <c r="AQ103" s="46"/>
      <c r="AR103" s="46"/>
      <c r="AS103" s="46"/>
      <c r="AT103" s="123" t="s">
        <v>194</v>
      </c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16">
        <v>0</v>
      </c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>
        <v>0</v>
      </c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21">
        <f t="shared" si="2"/>
        <v>0</v>
      </c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31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3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4" t="s">
        <v>193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5"/>
      <c r="AO104" s="125"/>
      <c r="AP104" s="125"/>
      <c r="AQ104" s="125"/>
      <c r="AR104" s="125"/>
      <c r="AS104" s="125"/>
      <c r="AT104" s="126" t="s">
        <v>192</v>
      </c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7">
        <f>BJ107</f>
        <v>0</v>
      </c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>
        <f>CF107+CF105</f>
        <v>0</v>
      </c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30">
        <f t="shared" si="2"/>
        <v>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1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3"/>
      <c r="FK104" s="38"/>
    </row>
    <row r="105" spans="1:176" s="47" customFormat="1" ht="56.25" customHeight="1" hidden="1">
      <c r="A105" s="142" t="s">
        <v>191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3"/>
      <c r="AL105" s="48"/>
      <c r="AM105" s="48"/>
      <c r="AN105" s="46"/>
      <c r="AO105" s="46"/>
      <c r="AP105" s="46"/>
      <c r="AQ105" s="46"/>
      <c r="AR105" s="46"/>
      <c r="AS105" s="46"/>
      <c r="AT105" s="123" t="s">
        <v>190</v>
      </c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16">
        <f>BJ106</f>
        <v>0</v>
      </c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>
        <f>CF106</f>
        <v>0</v>
      </c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21">
        <f t="shared" si="2"/>
        <v>0</v>
      </c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31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3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15" t="s">
        <v>189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22"/>
      <c r="AO106" s="122"/>
      <c r="AP106" s="122"/>
      <c r="AQ106" s="122"/>
      <c r="AR106" s="122"/>
      <c r="AS106" s="122"/>
      <c r="AT106" s="123" t="s">
        <v>188</v>
      </c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16">
        <v>0</v>
      </c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>
        <v>0</v>
      </c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21">
        <f t="shared" si="2"/>
        <v>0</v>
      </c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18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20"/>
      <c r="FK106" s="51"/>
    </row>
    <row r="107" spans="1:176" s="47" customFormat="1" ht="39" customHeight="1" hidden="1">
      <c r="A107" s="142" t="s">
        <v>187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3"/>
      <c r="AL107" s="48"/>
      <c r="AM107" s="48"/>
      <c r="AN107" s="46"/>
      <c r="AO107" s="46"/>
      <c r="AP107" s="46"/>
      <c r="AQ107" s="46"/>
      <c r="AR107" s="46"/>
      <c r="AS107" s="46"/>
      <c r="AT107" s="123" t="s">
        <v>186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16">
        <f>BJ108</f>
        <v>0</v>
      </c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>
        <f>CF108</f>
        <v>0</v>
      </c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21">
        <f t="shared" si="2"/>
        <v>0</v>
      </c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31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3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15" t="s">
        <v>185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22"/>
      <c r="AO108" s="122"/>
      <c r="AP108" s="122"/>
      <c r="AQ108" s="122"/>
      <c r="AR108" s="122"/>
      <c r="AS108" s="122"/>
      <c r="AT108" s="123" t="s">
        <v>184</v>
      </c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16">
        <v>0</v>
      </c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>
        <v>0</v>
      </c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21">
        <f t="shared" si="2"/>
        <v>0</v>
      </c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38"/>
    </row>
    <row r="109" spans="1:167" s="35" customFormat="1" ht="30.75" customHeight="1" hidden="1">
      <c r="A109" s="140" t="s">
        <v>183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25"/>
      <c r="AO109" s="125"/>
      <c r="AP109" s="125"/>
      <c r="AQ109" s="125"/>
      <c r="AR109" s="125"/>
      <c r="AS109" s="125"/>
      <c r="AT109" s="126" t="s">
        <v>182</v>
      </c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7">
        <f>BJ111</f>
        <v>0</v>
      </c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>
        <f>CF111</f>
        <v>0</v>
      </c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30">
        <f>EE111</f>
        <v>0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52"/>
      <c r="FI109" s="52"/>
      <c r="FJ109" s="52"/>
      <c r="FK109" s="38"/>
    </row>
    <row r="110" spans="1:167" s="35" customFormat="1" ht="27" customHeight="1" hidden="1">
      <c r="A110" s="129" t="s">
        <v>181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5"/>
      <c r="AO110" s="125"/>
      <c r="AP110" s="125"/>
      <c r="AQ110" s="125"/>
      <c r="AR110" s="125"/>
      <c r="AS110" s="125"/>
      <c r="AT110" s="126" t="s">
        <v>180</v>
      </c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7">
        <v>0</v>
      </c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>
        <f>CF111</f>
        <v>0</v>
      </c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30">
        <f aca="true" t="shared" si="4" ref="EE110:EE138">CF110</f>
        <v>0</v>
      </c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38"/>
    </row>
    <row r="111" spans="1:167" s="45" customFormat="1" ht="23.25" customHeight="1" hidden="1">
      <c r="A111" s="115" t="s">
        <v>179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22"/>
      <c r="AO111" s="122"/>
      <c r="AP111" s="122"/>
      <c r="AQ111" s="122"/>
      <c r="AR111" s="122"/>
      <c r="AS111" s="122"/>
      <c r="AT111" s="123" t="s">
        <v>178</v>
      </c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16">
        <v>0</v>
      </c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>
        <v>0</v>
      </c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21">
        <f t="shared" si="4"/>
        <v>0</v>
      </c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50"/>
    </row>
    <row r="112" spans="1:167" s="107" customFormat="1" ht="34.5" customHeight="1">
      <c r="A112" s="124" t="s">
        <v>177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5"/>
      <c r="AO112" s="125"/>
      <c r="AP112" s="125"/>
      <c r="AQ112" s="125"/>
      <c r="AR112" s="125"/>
      <c r="AS112" s="125"/>
      <c r="AT112" s="126" t="s">
        <v>176</v>
      </c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217">
        <f>BJ113</f>
        <v>15543100</v>
      </c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9"/>
      <c r="CF112" s="127">
        <f>CF113</f>
        <v>15524000</v>
      </c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30">
        <f t="shared" si="4"/>
        <v>15524000</v>
      </c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1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3"/>
      <c r="FK112" s="102"/>
    </row>
    <row r="113" spans="1:256" s="107" customFormat="1" ht="36.75" customHeight="1">
      <c r="A113" s="124" t="s">
        <v>175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5"/>
      <c r="AO113" s="125"/>
      <c r="AP113" s="125"/>
      <c r="AQ113" s="125"/>
      <c r="AR113" s="125"/>
      <c r="AS113" s="125"/>
      <c r="AT113" s="126" t="s">
        <v>174</v>
      </c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7">
        <f>BJ114+BJ117+BJ120+BJ125</f>
        <v>15543100</v>
      </c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>
        <f>CF114+CF117+CF120+CF125</f>
        <v>15524000</v>
      </c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30">
        <f t="shared" si="4"/>
        <v>15524000</v>
      </c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1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3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s="107" customFormat="1" ht="31.5" customHeight="1">
      <c r="A114" s="124" t="s">
        <v>173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5"/>
      <c r="AO114" s="125"/>
      <c r="AP114" s="125"/>
      <c r="AQ114" s="125"/>
      <c r="AR114" s="125"/>
      <c r="AS114" s="125"/>
      <c r="AT114" s="126" t="s">
        <v>440</v>
      </c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7">
        <f>BJ116</f>
        <v>9277300</v>
      </c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>
        <f>CF116</f>
        <v>9277300</v>
      </c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30">
        <f t="shared" si="4"/>
        <v>9277300</v>
      </c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1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3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2"/>
      <c r="IV114" s="102"/>
    </row>
    <row r="115" spans="1:256" s="83" customFormat="1" ht="26.25" customHeight="1">
      <c r="A115" s="115" t="s">
        <v>172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22"/>
      <c r="AO115" s="122"/>
      <c r="AP115" s="122"/>
      <c r="AQ115" s="122"/>
      <c r="AR115" s="122"/>
      <c r="AS115" s="122"/>
      <c r="AT115" s="123" t="s">
        <v>439</v>
      </c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16">
        <f>BJ116</f>
        <v>9277300</v>
      </c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>
        <f>CF116</f>
        <v>9277300</v>
      </c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7" t="s">
        <v>164</v>
      </c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21">
        <f t="shared" si="4"/>
        <v>9277300</v>
      </c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3" customFormat="1" ht="27" customHeight="1">
      <c r="A116" s="115" t="s">
        <v>171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22"/>
      <c r="AO116" s="122"/>
      <c r="AP116" s="122"/>
      <c r="AQ116" s="122"/>
      <c r="AR116" s="122"/>
      <c r="AS116" s="122"/>
      <c r="AT116" s="123" t="s">
        <v>438</v>
      </c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16">
        <v>9277300</v>
      </c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>
        <v>9277300</v>
      </c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21">
        <f t="shared" si="4"/>
        <v>9277300</v>
      </c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18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20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7" customFormat="1" ht="31.5" customHeight="1">
      <c r="A117" s="124" t="s">
        <v>466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5"/>
      <c r="AO117" s="125"/>
      <c r="AP117" s="125"/>
      <c r="AQ117" s="125"/>
      <c r="AR117" s="125"/>
      <c r="AS117" s="125"/>
      <c r="AT117" s="126" t="s">
        <v>464</v>
      </c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7">
        <f>BJ119</f>
        <v>3410000</v>
      </c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>
        <f>CF119</f>
        <v>3410000</v>
      </c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30">
        <f>CF117</f>
        <v>3410000</v>
      </c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1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3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  <c r="IU117" s="102"/>
      <c r="IV117" s="102"/>
    </row>
    <row r="118" spans="1:256" s="83" customFormat="1" ht="26.25" customHeight="1">
      <c r="A118" s="115" t="s">
        <v>468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22"/>
      <c r="AO118" s="122"/>
      <c r="AP118" s="122"/>
      <c r="AQ118" s="122"/>
      <c r="AR118" s="122"/>
      <c r="AS118" s="122"/>
      <c r="AT118" s="123" t="s">
        <v>469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16">
        <f>BJ119</f>
        <v>3410000</v>
      </c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>
        <f>CF119</f>
        <v>3410000</v>
      </c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7" t="s">
        <v>164</v>
      </c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21">
        <f>CF118</f>
        <v>3410000</v>
      </c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3" customFormat="1" ht="27" customHeight="1">
      <c r="A119" s="115" t="s">
        <v>465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22"/>
      <c r="AO119" s="122"/>
      <c r="AP119" s="122"/>
      <c r="AQ119" s="122"/>
      <c r="AR119" s="122"/>
      <c r="AS119" s="122"/>
      <c r="AT119" s="123" t="s">
        <v>467</v>
      </c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16">
        <v>3410000</v>
      </c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>
        <v>3410000</v>
      </c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21">
        <f>CF119</f>
        <v>3410000</v>
      </c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18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20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7" customFormat="1" ht="28.5" customHeight="1">
      <c r="A120" s="124" t="s">
        <v>170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5"/>
      <c r="AO120" s="125"/>
      <c r="AP120" s="125"/>
      <c r="AQ120" s="125"/>
      <c r="AR120" s="125"/>
      <c r="AS120" s="125"/>
      <c r="AT120" s="126" t="s">
        <v>437</v>
      </c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7">
        <f>BJ123+BJ121</f>
        <v>231300</v>
      </c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>
        <f>CF123+CF121</f>
        <v>231300</v>
      </c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30">
        <f t="shared" si="4"/>
        <v>231300</v>
      </c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1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3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2"/>
      <c r="IV120" s="102"/>
    </row>
    <row r="121" spans="1:166" s="102" customFormat="1" ht="42" customHeight="1">
      <c r="A121" s="124" t="s">
        <v>168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5"/>
      <c r="AO121" s="125"/>
      <c r="AP121" s="125"/>
      <c r="AQ121" s="125"/>
      <c r="AR121" s="125"/>
      <c r="AS121" s="125"/>
      <c r="AT121" s="126" t="s">
        <v>436</v>
      </c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7">
        <f>BJ122</f>
        <v>200</v>
      </c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>
        <f>CF122</f>
        <v>200</v>
      </c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30">
        <f>CF121</f>
        <v>200</v>
      </c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53"/>
      <c r="FI121" s="53"/>
      <c r="FJ121" s="53"/>
    </row>
    <row r="122" spans="1:166" s="55" customFormat="1" ht="41.25" customHeight="1">
      <c r="A122" s="115" t="s">
        <v>168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22"/>
      <c r="AO122" s="122"/>
      <c r="AP122" s="122"/>
      <c r="AQ122" s="122"/>
      <c r="AR122" s="122"/>
      <c r="AS122" s="122"/>
      <c r="AT122" s="123" t="s">
        <v>435</v>
      </c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16">
        <v>200</v>
      </c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>
        <v>200</v>
      </c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21">
        <f>CF122</f>
        <v>200</v>
      </c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52"/>
      <c r="FI122" s="52"/>
      <c r="FJ122" s="52"/>
    </row>
    <row r="123" spans="1:256" s="107" customFormat="1" ht="42" customHeight="1">
      <c r="A123" s="124" t="s">
        <v>169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5"/>
      <c r="AO123" s="125"/>
      <c r="AP123" s="125"/>
      <c r="AQ123" s="125"/>
      <c r="AR123" s="125"/>
      <c r="AS123" s="125"/>
      <c r="AT123" s="126" t="s">
        <v>434</v>
      </c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7">
        <f>BJ124</f>
        <v>231100</v>
      </c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>
        <f>CF124</f>
        <v>231100</v>
      </c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30">
        <f t="shared" si="4"/>
        <v>231100</v>
      </c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1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3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</row>
    <row r="124" spans="1:256" s="108" customFormat="1" ht="42.75" customHeight="1">
      <c r="A124" s="115" t="s">
        <v>169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22"/>
      <c r="AO124" s="122"/>
      <c r="AP124" s="122"/>
      <c r="AQ124" s="122"/>
      <c r="AR124" s="122"/>
      <c r="AS124" s="122"/>
      <c r="AT124" s="123" t="s">
        <v>433</v>
      </c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16">
        <v>231100</v>
      </c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>
        <v>231100</v>
      </c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21">
        <f t="shared" si="4"/>
        <v>231100</v>
      </c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7" customFormat="1" ht="33" customHeight="1">
      <c r="A125" s="124" t="s">
        <v>332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5"/>
      <c r="AO125" s="125"/>
      <c r="AP125" s="125"/>
      <c r="AQ125" s="125"/>
      <c r="AR125" s="125"/>
      <c r="AS125" s="125"/>
      <c r="AT125" s="126" t="s">
        <v>432</v>
      </c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7">
        <f>BJ126+BJ128+BJ130</f>
        <v>2624500</v>
      </c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>
        <f>CF126+CF128+CF130</f>
        <v>2605400</v>
      </c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30">
        <f aca="true" t="shared" si="5" ref="EE125:EE131">CF125</f>
        <v>2605400</v>
      </c>
      <c r="EF125" s="130"/>
      <c r="EG125" s="130"/>
      <c r="EH125" s="130"/>
      <c r="EI125" s="130"/>
      <c r="EJ125" s="130"/>
      <c r="EK125" s="130"/>
      <c r="EL125" s="130"/>
      <c r="EM125" s="130"/>
      <c r="EN125" s="130"/>
      <c r="EO125" s="130"/>
      <c r="EP125" s="130"/>
      <c r="EQ125" s="130"/>
      <c r="ER125" s="130"/>
      <c r="ES125" s="130"/>
      <c r="ET125" s="131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3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2"/>
      <c r="IV125" s="102"/>
    </row>
    <row r="126" spans="1:256" s="107" customFormat="1" ht="64.5" customHeight="1">
      <c r="A126" s="212" t="s">
        <v>353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4"/>
      <c r="AN126" s="125"/>
      <c r="AO126" s="125"/>
      <c r="AP126" s="125"/>
      <c r="AQ126" s="125"/>
      <c r="AR126" s="125"/>
      <c r="AS126" s="125"/>
      <c r="AT126" s="126" t="s">
        <v>431</v>
      </c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7">
        <f>BJ127</f>
        <v>2624500</v>
      </c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>
        <f>CF127</f>
        <v>2605400</v>
      </c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30">
        <f t="shared" si="5"/>
        <v>2605400</v>
      </c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1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3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</row>
    <row r="127" spans="1:256" s="108" customFormat="1" ht="69.75" customHeight="1">
      <c r="A127" s="209" t="s">
        <v>354</v>
      </c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1"/>
      <c r="AN127" s="122"/>
      <c r="AO127" s="122"/>
      <c r="AP127" s="122"/>
      <c r="AQ127" s="122"/>
      <c r="AR127" s="122"/>
      <c r="AS127" s="122"/>
      <c r="AT127" s="123" t="s">
        <v>430</v>
      </c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16">
        <v>2624500</v>
      </c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>
        <v>2605400</v>
      </c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21">
        <f t="shared" si="5"/>
        <v>2605400</v>
      </c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18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20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7" customFormat="1" ht="73.5" customHeight="1" hidden="1">
      <c r="A128" s="124" t="s">
        <v>364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5"/>
      <c r="AO128" s="125"/>
      <c r="AP128" s="125"/>
      <c r="AQ128" s="125"/>
      <c r="AR128" s="125"/>
      <c r="AS128" s="125"/>
      <c r="AT128" s="126" t="s">
        <v>361</v>
      </c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7">
        <f>BJ129</f>
        <v>0</v>
      </c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>
        <f>CF129</f>
        <v>0</v>
      </c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30">
        <f t="shared" si="5"/>
        <v>0</v>
      </c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1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3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</row>
    <row r="129" spans="1:256" s="108" customFormat="1" ht="63.75" customHeight="1" hidden="1">
      <c r="A129" s="115" t="s">
        <v>363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22"/>
      <c r="AO129" s="122"/>
      <c r="AP129" s="122"/>
      <c r="AQ129" s="122"/>
      <c r="AR129" s="122"/>
      <c r="AS129" s="122"/>
      <c r="AT129" s="123" t="s">
        <v>362</v>
      </c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16">
        <v>0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>
        <v>0</v>
      </c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21">
        <f t="shared" si="5"/>
        <v>0</v>
      </c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18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20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7" customFormat="1" ht="42" customHeight="1" hidden="1">
      <c r="A130" s="124" t="s">
        <v>334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5"/>
      <c r="AO130" s="125"/>
      <c r="AP130" s="125"/>
      <c r="AQ130" s="125"/>
      <c r="AR130" s="125"/>
      <c r="AS130" s="125"/>
      <c r="AT130" s="126" t="s">
        <v>359</v>
      </c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7">
        <f>BJ131</f>
        <v>0</v>
      </c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>
        <f>CF131</f>
        <v>0</v>
      </c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30">
        <f t="shared" si="5"/>
        <v>0</v>
      </c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31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3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02"/>
      <c r="GL130" s="102"/>
      <c r="GM130" s="102"/>
      <c r="GN130" s="102"/>
      <c r="GO130" s="102"/>
      <c r="GP130" s="102"/>
      <c r="GQ130" s="102"/>
      <c r="GR130" s="102"/>
      <c r="GS130" s="102"/>
      <c r="GT130" s="102"/>
      <c r="GU130" s="102"/>
      <c r="GV130" s="102"/>
      <c r="GW130" s="102"/>
      <c r="GX130" s="102"/>
      <c r="GY130" s="102"/>
      <c r="GZ130" s="102"/>
      <c r="HA130" s="102"/>
      <c r="HB130" s="102"/>
      <c r="HC130" s="102"/>
      <c r="HD130" s="102"/>
      <c r="HE130" s="102"/>
      <c r="HF130" s="102"/>
      <c r="HG130" s="102"/>
      <c r="HH130" s="102"/>
      <c r="HI130" s="102"/>
      <c r="HJ130" s="102"/>
      <c r="HK130" s="102"/>
      <c r="HL130" s="102"/>
      <c r="HM130" s="102"/>
      <c r="HN130" s="102"/>
      <c r="HO130" s="102"/>
      <c r="HP130" s="102"/>
      <c r="HQ130" s="102"/>
      <c r="HR130" s="102"/>
      <c r="HS130" s="102"/>
      <c r="HT130" s="102"/>
      <c r="HU130" s="102"/>
      <c r="HV130" s="102"/>
      <c r="HW130" s="102"/>
      <c r="HX130" s="102"/>
      <c r="HY130" s="102"/>
      <c r="HZ130" s="102"/>
      <c r="IA130" s="102"/>
      <c r="IB130" s="102"/>
      <c r="IC130" s="102"/>
      <c r="ID130" s="102"/>
      <c r="IE130" s="102"/>
      <c r="IF130" s="102"/>
      <c r="IG130" s="102"/>
      <c r="IH130" s="102"/>
      <c r="II130" s="102"/>
      <c r="IJ130" s="102"/>
      <c r="IK130" s="102"/>
      <c r="IL130" s="102"/>
      <c r="IM130" s="102"/>
      <c r="IN130" s="102"/>
      <c r="IO130" s="102"/>
      <c r="IP130" s="102"/>
      <c r="IQ130" s="102"/>
      <c r="IR130" s="102"/>
      <c r="IS130" s="102"/>
      <c r="IT130" s="102"/>
      <c r="IU130" s="102"/>
      <c r="IV130" s="102"/>
    </row>
    <row r="131" spans="1:256" s="108" customFormat="1" ht="42.75" customHeight="1" hidden="1">
      <c r="A131" s="115" t="s">
        <v>333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22"/>
      <c r="AO131" s="122"/>
      <c r="AP131" s="122"/>
      <c r="AQ131" s="122"/>
      <c r="AR131" s="122"/>
      <c r="AS131" s="122"/>
      <c r="AT131" s="123" t="s">
        <v>360</v>
      </c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16">
        <v>0</v>
      </c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>
        <v>0</v>
      </c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21">
        <f t="shared" si="5"/>
        <v>0</v>
      </c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18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20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7" customFormat="1" ht="88.5" customHeight="1" hidden="1">
      <c r="A132" s="124" t="s">
        <v>419</v>
      </c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5"/>
      <c r="AO132" s="125"/>
      <c r="AP132" s="125"/>
      <c r="AQ132" s="125"/>
      <c r="AR132" s="125"/>
      <c r="AS132" s="125"/>
      <c r="AT132" s="126" t="s">
        <v>416</v>
      </c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7">
        <f>BJ133</f>
        <v>0</v>
      </c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>
        <f>CF133</f>
        <v>0</v>
      </c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30">
        <f>CF132</f>
        <v>0</v>
      </c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1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3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02"/>
      <c r="GL132" s="102"/>
      <c r="GM132" s="102"/>
      <c r="GN132" s="102"/>
      <c r="GO132" s="102"/>
      <c r="GP132" s="102"/>
      <c r="GQ132" s="102"/>
      <c r="GR132" s="102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  <c r="HU132" s="102"/>
      <c r="HV132" s="102"/>
      <c r="HW132" s="102"/>
      <c r="HX132" s="102"/>
      <c r="HY132" s="102"/>
      <c r="HZ132" s="102"/>
      <c r="IA132" s="102"/>
      <c r="IB132" s="102"/>
      <c r="IC132" s="102"/>
      <c r="ID132" s="102"/>
      <c r="IE132" s="102"/>
      <c r="IF132" s="102"/>
      <c r="IG132" s="102"/>
      <c r="IH132" s="102"/>
      <c r="II132" s="102"/>
      <c r="IJ132" s="102"/>
      <c r="IK132" s="102"/>
      <c r="IL132" s="102"/>
      <c r="IM132" s="102"/>
      <c r="IN132" s="102"/>
      <c r="IO132" s="102"/>
      <c r="IP132" s="102"/>
      <c r="IQ132" s="102"/>
      <c r="IR132" s="102"/>
      <c r="IS132" s="102"/>
      <c r="IT132" s="102"/>
      <c r="IU132" s="102"/>
      <c r="IV132" s="102"/>
    </row>
    <row r="133" spans="1:256" s="108" customFormat="1" ht="90.75" customHeight="1" hidden="1">
      <c r="A133" s="115" t="s">
        <v>418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22"/>
      <c r="AO133" s="122"/>
      <c r="AP133" s="122"/>
      <c r="AQ133" s="122"/>
      <c r="AR133" s="122"/>
      <c r="AS133" s="122"/>
      <c r="AT133" s="123" t="s">
        <v>417</v>
      </c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16">
        <v>0</v>
      </c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>
        <v>0</v>
      </c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21">
        <f>CF133</f>
        <v>0</v>
      </c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18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20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134" t="s">
        <v>327</v>
      </c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6"/>
      <c r="AN134" s="125"/>
      <c r="AO134" s="125"/>
      <c r="AP134" s="125"/>
      <c r="AQ134" s="125"/>
      <c r="AR134" s="125"/>
      <c r="AS134" s="125"/>
      <c r="AT134" s="126" t="s">
        <v>356</v>
      </c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7">
        <f>BJ135+BJ137</f>
        <v>0</v>
      </c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>
        <f>CF135+CF137</f>
        <v>0</v>
      </c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30">
        <f t="shared" si="4"/>
        <v>0</v>
      </c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1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3"/>
      <c r="FK134" s="50"/>
    </row>
    <row r="135" spans="1:167" s="45" customFormat="1" ht="55.5" customHeight="1" hidden="1">
      <c r="A135" s="124" t="s">
        <v>166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5"/>
      <c r="AO135" s="125"/>
      <c r="AP135" s="125"/>
      <c r="AQ135" s="125"/>
      <c r="AR135" s="125"/>
      <c r="AS135" s="125"/>
      <c r="AT135" s="126" t="s">
        <v>167</v>
      </c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7">
        <f>BJ136</f>
        <v>0</v>
      </c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>
        <f>CF136</f>
        <v>0</v>
      </c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30">
        <f t="shared" si="4"/>
        <v>0</v>
      </c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1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3"/>
      <c r="FK135" s="50"/>
    </row>
    <row r="136" spans="1:167" s="35" customFormat="1" ht="57" customHeight="1" hidden="1">
      <c r="A136" s="115" t="s">
        <v>166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22"/>
      <c r="AO136" s="122"/>
      <c r="AP136" s="122"/>
      <c r="AQ136" s="122"/>
      <c r="AR136" s="122"/>
      <c r="AS136" s="122"/>
      <c r="AT136" s="123" t="s">
        <v>165</v>
      </c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16">
        <v>0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>
        <v>0</v>
      </c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21">
        <f t="shared" si="4"/>
        <v>0</v>
      </c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18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20"/>
      <c r="FK136" s="38"/>
    </row>
    <row r="137" spans="1:167" s="45" customFormat="1" ht="66" customHeight="1" hidden="1">
      <c r="A137" s="134" t="s">
        <v>327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6"/>
      <c r="AN137" s="125"/>
      <c r="AO137" s="125"/>
      <c r="AP137" s="125"/>
      <c r="AQ137" s="125"/>
      <c r="AR137" s="125"/>
      <c r="AS137" s="125"/>
      <c r="AT137" s="126" t="s">
        <v>346</v>
      </c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7">
        <f>BJ138</f>
        <v>0</v>
      </c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>
        <f>CF138</f>
        <v>0</v>
      </c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30">
        <f t="shared" si="4"/>
        <v>0</v>
      </c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1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3"/>
      <c r="FK137" s="50"/>
    </row>
    <row r="138" spans="1:167" s="47" customFormat="1" ht="81" customHeight="1" hidden="1">
      <c r="A138" s="115" t="s">
        <v>326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22"/>
      <c r="AO138" s="122"/>
      <c r="AP138" s="122"/>
      <c r="AQ138" s="122"/>
      <c r="AR138" s="122"/>
      <c r="AS138" s="122"/>
      <c r="AT138" s="123" t="s">
        <v>345</v>
      </c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16">
        <v>0</v>
      </c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>
        <v>0</v>
      </c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21">
        <f t="shared" si="4"/>
        <v>0</v>
      </c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18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20"/>
      <c r="FK138" s="51"/>
    </row>
    <row r="139" spans="1:167" s="35" customFormat="1" ht="18.75">
      <c r="A139" s="146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8"/>
      <c r="FH139" s="43"/>
      <c r="FI139" s="43"/>
      <c r="FJ139" s="44" t="s">
        <v>163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2:BI102"/>
    <mergeCell ref="AT103:BI103"/>
    <mergeCell ref="BJ98:CE98"/>
    <mergeCell ref="AT100:BI100"/>
    <mergeCell ref="BJ86:CE86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109:AM109"/>
    <mergeCell ref="A108:AM108"/>
    <mergeCell ref="A106:AM106"/>
    <mergeCell ref="A105:AK105"/>
    <mergeCell ref="AN109:AS109"/>
    <mergeCell ref="AN108:AS108"/>
    <mergeCell ref="AN106:AS106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EE126:ES126"/>
    <mergeCell ref="ET126:FJ126"/>
    <mergeCell ref="ET128:FJ128"/>
    <mergeCell ref="DN128:ED128"/>
    <mergeCell ref="EE128:ES128"/>
    <mergeCell ref="DN127:ED127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ET107:FJ107"/>
    <mergeCell ref="ET115:FJ115"/>
    <mergeCell ref="ET108:FJ108"/>
    <mergeCell ref="ET111:FJ111"/>
    <mergeCell ref="ET110:FJ110"/>
    <mergeCell ref="ET114:FJ114"/>
    <mergeCell ref="ET112:FJ11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A80:AM80"/>
    <mergeCell ref="AN80:AS80"/>
    <mergeCell ref="AT80:BI80"/>
    <mergeCell ref="BJ80:CE80"/>
    <mergeCell ref="CF80:CV80"/>
    <mergeCell ref="CW80:DM80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44"/>
  <sheetViews>
    <sheetView zoomScale="75" zoomScaleNormal="75" zoomScaleSheetLayoutView="80" zoomScalePageLayoutView="0" workbookViewId="0" topLeftCell="A263">
      <selection activeCell="H282" sqref="C1:I282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6" t="s">
        <v>0</v>
      </c>
      <c r="B1" s="226" t="s">
        <v>72</v>
      </c>
      <c r="C1" s="228" t="s">
        <v>381</v>
      </c>
      <c r="D1" s="229"/>
      <c r="E1" s="229"/>
      <c r="F1" s="229"/>
      <c r="G1" s="230"/>
      <c r="H1" s="234" t="s">
        <v>374</v>
      </c>
      <c r="I1" s="226" t="s">
        <v>382</v>
      </c>
      <c r="J1" s="223" t="s">
        <v>383</v>
      </c>
      <c r="K1" s="224"/>
      <c r="L1" s="224"/>
      <c r="M1" s="225"/>
      <c r="N1" s="221" t="s">
        <v>158</v>
      </c>
      <c r="O1" s="222"/>
    </row>
    <row r="2" spans="1:254" s="65" customFormat="1" ht="116.25" customHeight="1">
      <c r="A2" s="227"/>
      <c r="B2" s="227"/>
      <c r="C2" s="231"/>
      <c r="D2" s="232"/>
      <c r="E2" s="232"/>
      <c r="F2" s="232"/>
      <c r="G2" s="233"/>
      <c r="H2" s="235"/>
      <c r="I2" s="227"/>
      <c r="J2" s="60" t="s">
        <v>384</v>
      </c>
      <c r="K2" s="60" t="s">
        <v>73</v>
      </c>
      <c r="L2" s="60" t="s">
        <v>74</v>
      </c>
      <c r="M2" s="63" t="s">
        <v>155</v>
      </c>
      <c r="N2" s="62" t="s">
        <v>75</v>
      </c>
      <c r="O2" s="62" t="s">
        <v>76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41" t="s">
        <v>322</v>
      </c>
      <c r="E3" s="242"/>
      <c r="F3" s="242"/>
      <c r="G3" s="242"/>
      <c r="H3" s="242"/>
      <c r="I3" s="243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323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H5+H14+H34+H46+H56+H61+H64+H67+H71+H85+H88+H91+H102+H111+H114+H117+H120+H140+H143+H147+H188+H191+H194+H201+H205+H210+H213+H223+H234+H238+H241</f>
        <v>20996600</v>
      </c>
      <c r="I4" s="4">
        <f>I5+I14+I34+I56+I61+I64+I67+I71+I85+I88+I91+I102+I111+I114+I117+I120+I143+I147+I188+I191+I194+I201+I205+I210+I213+I223+I238+I241</f>
        <v>19627354.959999997</v>
      </c>
      <c r="J4" s="4">
        <f>J5+J14+J34+J56+J61+J64+J67+J71+J85+J88+J91+J102+J111+J114+J117+J120+J143+J147+J188+J191+J194+J201+J205+J210+J213+J223+J238+J241</f>
        <v>19627354.959999997</v>
      </c>
      <c r="K4" s="4">
        <f>K5+K14+K31+K34+K46+K56+K61+K64+K71+K85+K88+K91+K102+K111+K120+K140+K158+K180+K191+K201+K210+K213+K223+K234+K238+K241</f>
        <v>0</v>
      </c>
      <c r="L4" s="4">
        <f>L5+L14+L31+L34+L46+L56+L61+L64+L71+L85+L88+L91+L102+L111+L120+L140+L158+L180+L191+L201+L210+L213+L223+L234+L238+L241</f>
        <v>0</v>
      </c>
      <c r="M4" s="4">
        <f>M5+M14+M34+M56+M61+M64+M67+M71+M85+M88+M91+M102+M111+M114+M117+M120+M143+M147+M188+M191+M194+M201+M205+M210+M213+M223+M238+M241</f>
        <v>19627354.959999997</v>
      </c>
      <c r="N4" s="4">
        <f>H4-J4</f>
        <v>1369245.0400000028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104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3903000</v>
      </c>
      <c r="I5" s="4">
        <f t="shared" si="0"/>
        <v>3882886.92</v>
      </c>
      <c r="J5" s="4">
        <f t="shared" si="0"/>
        <v>3882886.92</v>
      </c>
      <c r="K5" s="4">
        <f t="shared" si="0"/>
        <v>0</v>
      </c>
      <c r="L5" s="4">
        <f t="shared" si="0"/>
        <v>0</v>
      </c>
      <c r="M5" s="4">
        <f t="shared" si="0"/>
        <v>3882886.92</v>
      </c>
      <c r="N5" s="4">
        <f>H5-J5</f>
        <v>20113.080000000075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104</v>
      </c>
      <c r="E6" s="6">
        <v>120</v>
      </c>
      <c r="F6" s="7" t="s">
        <v>4</v>
      </c>
      <c r="G6" s="7" t="s">
        <v>1</v>
      </c>
      <c r="H6" s="8">
        <f>H7+H8+H9+H10</f>
        <v>3682600</v>
      </c>
      <c r="I6" s="8">
        <f>I7+I8+I9+I10</f>
        <v>3662581.7199999997</v>
      </c>
      <c r="J6" s="8">
        <f>J7+J8+J9+J10</f>
        <v>3662581.7199999997</v>
      </c>
      <c r="K6" s="8">
        <f>K7+K9</f>
        <v>0</v>
      </c>
      <c r="L6" s="8">
        <f>L7+L9</f>
        <v>0</v>
      </c>
      <c r="M6" s="8">
        <f>M7+M8+M9+M10</f>
        <v>3662581.7199999997</v>
      </c>
      <c r="N6" s="8">
        <f aca="true" t="shared" si="1" ref="N6:N73">H6-J6</f>
        <v>20018.28000000026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104</v>
      </c>
      <c r="E7" s="6">
        <v>121</v>
      </c>
      <c r="F7" s="7" t="s">
        <v>7</v>
      </c>
      <c r="G7" s="7">
        <v>100</v>
      </c>
      <c r="H7" s="8">
        <v>2762600</v>
      </c>
      <c r="I7" s="8">
        <v>2762492.69</v>
      </c>
      <c r="J7" s="8">
        <v>2762492.69</v>
      </c>
      <c r="K7" s="8">
        <v>0</v>
      </c>
      <c r="L7" s="8">
        <v>0</v>
      </c>
      <c r="M7" s="8">
        <v>2762492.69</v>
      </c>
      <c r="N7" s="8">
        <f t="shared" si="1"/>
        <v>107.31000000005588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104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104</v>
      </c>
      <c r="E9" s="6">
        <v>129</v>
      </c>
      <c r="F9" s="7" t="s">
        <v>10</v>
      </c>
      <c r="G9" s="7">
        <v>100</v>
      </c>
      <c r="H9" s="8">
        <v>900900</v>
      </c>
      <c r="I9" s="8">
        <v>900089.03</v>
      </c>
      <c r="J9" s="8">
        <v>900089.03</v>
      </c>
      <c r="K9" s="8">
        <v>0</v>
      </c>
      <c r="L9" s="8">
        <v>0</v>
      </c>
      <c r="M9" s="8">
        <v>900089.03</v>
      </c>
      <c r="N9" s="8">
        <f t="shared" si="1"/>
        <v>810.9699999999721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104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104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220400</v>
      </c>
      <c r="I11" s="8">
        <f t="shared" si="2"/>
        <v>220305.2</v>
      </c>
      <c r="J11" s="8">
        <f t="shared" si="2"/>
        <v>220305.2</v>
      </c>
      <c r="K11" s="8">
        <f t="shared" si="2"/>
        <v>0</v>
      </c>
      <c r="L11" s="8">
        <f t="shared" si="2"/>
        <v>0</v>
      </c>
      <c r="M11" s="8">
        <f t="shared" si="2"/>
        <v>220305.2</v>
      </c>
      <c r="N11" s="8">
        <f t="shared" si="1"/>
        <v>94.79999999998836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104</v>
      </c>
      <c r="E12" s="6">
        <v>122</v>
      </c>
      <c r="F12" s="7" t="s">
        <v>12</v>
      </c>
      <c r="G12" s="7">
        <v>100</v>
      </c>
      <c r="H12" s="8">
        <v>220400</v>
      </c>
      <c r="I12" s="8">
        <v>220305.2</v>
      </c>
      <c r="J12" s="8">
        <v>220305.2</v>
      </c>
      <c r="K12" s="8">
        <v>0</v>
      </c>
      <c r="L12" s="8">
        <v>0</v>
      </c>
      <c r="M12" s="8">
        <v>220305.2</v>
      </c>
      <c r="N12" s="8">
        <f t="shared" si="1"/>
        <v>94.79999999998836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104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105</v>
      </c>
      <c r="E14" s="3" t="s">
        <v>1</v>
      </c>
      <c r="F14" s="3" t="s">
        <v>1</v>
      </c>
      <c r="G14" s="3" t="s">
        <v>1</v>
      </c>
      <c r="H14" s="4">
        <f>H15+H23</f>
        <v>320200</v>
      </c>
      <c r="I14" s="4">
        <f>I15+I23</f>
        <v>301732.55000000005</v>
      </c>
      <c r="J14" s="4">
        <f>J15+J23</f>
        <v>301732.55000000005</v>
      </c>
      <c r="K14" s="4">
        <f>K15+K27</f>
        <v>0</v>
      </c>
      <c r="L14" s="4">
        <f>L15+L27</f>
        <v>0</v>
      </c>
      <c r="M14" s="4">
        <f>M15+M23</f>
        <v>301732.55000000005</v>
      </c>
      <c r="N14" s="4">
        <f t="shared" si="1"/>
        <v>18467.449999999953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105</v>
      </c>
      <c r="E15" s="7" t="s">
        <v>16</v>
      </c>
      <c r="F15" s="7">
        <v>220</v>
      </c>
      <c r="G15" s="7" t="s">
        <v>1</v>
      </c>
      <c r="H15" s="8">
        <f>H16+H18+H19+H20</f>
        <v>247700</v>
      </c>
      <c r="I15" s="8">
        <f>I16+I18+I19+I20</f>
        <v>232299.07</v>
      </c>
      <c r="J15" s="8">
        <f>J16+J18+J19+J20</f>
        <v>232299.07</v>
      </c>
      <c r="K15" s="8">
        <f>K16+K17+K18+K19+K20</f>
        <v>0</v>
      </c>
      <c r="L15" s="8">
        <f>L16+L17+L18+L19+L20</f>
        <v>0</v>
      </c>
      <c r="M15" s="8">
        <f>M16+M18+M19+M20</f>
        <v>232299.07</v>
      </c>
      <c r="N15" s="8">
        <f t="shared" si="1"/>
        <v>15400.929999999993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105</v>
      </c>
      <c r="E16" s="7" t="s">
        <v>16</v>
      </c>
      <c r="F16" s="7">
        <v>221</v>
      </c>
      <c r="G16" s="7">
        <v>100</v>
      </c>
      <c r="H16" s="8">
        <v>48000</v>
      </c>
      <c r="I16" s="8">
        <v>36248.58</v>
      </c>
      <c r="J16" s="8">
        <v>36248.58</v>
      </c>
      <c r="K16" s="8">
        <v>0</v>
      </c>
      <c r="L16" s="8">
        <v>0</v>
      </c>
      <c r="M16" s="8">
        <v>36248.58</v>
      </c>
      <c r="N16" s="8">
        <f t="shared" si="1"/>
        <v>11751.419999999998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105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 hidden="1">
      <c r="A18" s="5" t="s">
        <v>107</v>
      </c>
      <c r="B18" s="6">
        <v>951</v>
      </c>
      <c r="C18" s="6" t="s">
        <v>13</v>
      </c>
      <c r="D18" s="7" t="s">
        <v>105</v>
      </c>
      <c r="E18" s="7" t="s">
        <v>16</v>
      </c>
      <c r="F18" s="7">
        <v>224</v>
      </c>
      <c r="G18" s="7">
        <v>100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v>0</v>
      </c>
    </row>
    <row r="19" spans="1:15" s="84" customFormat="1" ht="20.25" customHeight="1">
      <c r="A19" s="5" t="s">
        <v>108</v>
      </c>
      <c r="B19" s="6">
        <v>951</v>
      </c>
      <c r="C19" s="6" t="s">
        <v>13</v>
      </c>
      <c r="D19" s="7" t="s">
        <v>105</v>
      </c>
      <c r="E19" s="7" t="s">
        <v>16</v>
      </c>
      <c r="F19" s="7">
        <v>225</v>
      </c>
      <c r="G19" s="7">
        <v>100</v>
      </c>
      <c r="H19" s="8">
        <v>10500</v>
      </c>
      <c r="I19" s="8">
        <v>9300</v>
      </c>
      <c r="J19" s="8">
        <v>9300</v>
      </c>
      <c r="K19" s="8">
        <v>0</v>
      </c>
      <c r="L19" s="8">
        <v>0</v>
      </c>
      <c r="M19" s="8">
        <v>9300</v>
      </c>
      <c r="N19" s="8">
        <f t="shared" si="1"/>
        <v>1200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105</v>
      </c>
      <c r="E20" s="7" t="s">
        <v>16</v>
      </c>
      <c r="F20" s="7">
        <v>226</v>
      </c>
      <c r="G20" s="7">
        <v>100</v>
      </c>
      <c r="H20" s="8">
        <v>189200</v>
      </c>
      <c r="I20" s="8">
        <v>186750.49</v>
      </c>
      <c r="J20" s="8">
        <v>186750.49</v>
      </c>
      <c r="K20" s="8">
        <v>0</v>
      </c>
      <c r="L20" s="8">
        <v>0</v>
      </c>
      <c r="M20" s="8">
        <v>186750.49</v>
      </c>
      <c r="N20" s="8">
        <f t="shared" si="1"/>
        <v>2449.5100000000093</v>
      </c>
      <c r="O20" s="8">
        <v>0</v>
      </c>
    </row>
    <row r="21" spans="1:15" s="84" customFormat="1" ht="21.75" customHeight="1" hidden="1">
      <c r="A21" s="5" t="s">
        <v>27</v>
      </c>
      <c r="B21" s="6">
        <v>951</v>
      </c>
      <c r="C21" s="6" t="s">
        <v>13</v>
      </c>
      <c r="D21" s="7" t="s">
        <v>105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27</v>
      </c>
      <c r="B22" s="6">
        <v>951</v>
      </c>
      <c r="C22" s="6" t="s">
        <v>13</v>
      </c>
      <c r="D22" s="7" t="s">
        <v>105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379</v>
      </c>
      <c r="B23" s="6">
        <v>951</v>
      </c>
      <c r="C23" s="6" t="s">
        <v>13</v>
      </c>
      <c r="D23" s="7" t="s">
        <v>105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69433.48000000001</v>
      </c>
      <c r="J23" s="8">
        <f>J24+J27</f>
        <v>69433.48000000001</v>
      </c>
      <c r="K23" s="8">
        <f>K24</f>
        <v>0</v>
      </c>
      <c r="L23" s="8">
        <f>L24</f>
        <v>0</v>
      </c>
      <c r="M23" s="8">
        <f>M24+M27</f>
        <v>69433.48000000001</v>
      </c>
      <c r="N23" s="8">
        <f t="shared" si="1"/>
        <v>3066.5199999999895</v>
      </c>
      <c r="O23" s="8">
        <v>0</v>
      </c>
    </row>
    <row r="24" spans="1:15" s="84" customFormat="1" ht="26.25" customHeight="1">
      <c r="A24" s="5" t="s">
        <v>106</v>
      </c>
      <c r="B24" s="6">
        <v>951</v>
      </c>
      <c r="C24" s="6" t="s">
        <v>13</v>
      </c>
      <c r="D24" s="7" t="s">
        <v>105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106</v>
      </c>
      <c r="B25" s="6">
        <v>951</v>
      </c>
      <c r="C25" s="6" t="s">
        <v>13</v>
      </c>
      <c r="D25" s="7" t="s">
        <v>105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106</v>
      </c>
      <c r="B26" s="6">
        <v>951</v>
      </c>
      <c r="C26" s="6" t="s">
        <v>13</v>
      </c>
      <c r="D26" s="7" t="s">
        <v>105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105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4987.5</v>
      </c>
      <c r="J27" s="8">
        <f t="shared" si="3"/>
        <v>4987.5</v>
      </c>
      <c r="K27" s="8">
        <f t="shared" si="3"/>
        <v>0</v>
      </c>
      <c r="L27" s="8">
        <f t="shared" si="3"/>
        <v>0</v>
      </c>
      <c r="M27" s="8">
        <f t="shared" si="3"/>
        <v>4987.5</v>
      </c>
      <c r="N27" s="8">
        <f t="shared" si="1"/>
        <v>12.5</v>
      </c>
      <c r="O27" s="8">
        <v>0</v>
      </c>
    </row>
    <row r="28" spans="1:15" s="84" customFormat="1" ht="32.25" customHeight="1">
      <c r="A28" s="5" t="s">
        <v>443</v>
      </c>
      <c r="B28" s="6">
        <v>951</v>
      </c>
      <c r="C28" s="6" t="s">
        <v>13</v>
      </c>
      <c r="D28" s="7" t="s">
        <v>105</v>
      </c>
      <c r="E28" s="7" t="s">
        <v>16</v>
      </c>
      <c r="F28" s="7">
        <v>346</v>
      </c>
      <c r="G28" s="7">
        <v>100</v>
      </c>
      <c r="H28" s="8">
        <v>5000</v>
      </c>
      <c r="I28" s="8">
        <v>4987.5</v>
      </c>
      <c r="J28" s="8">
        <v>4987.5</v>
      </c>
      <c r="K28" s="8">
        <v>0</v>
      </c>
      <c r="L28" s="8">
        <v>0</v>
      </c>
      <c r="M28" s="8">
        <v>4987.5</v>
      </c>
      <c r="N28" s="8">
        <f t="shared" si="1"/>
        <v>12.5</v>
      </c>
      <c r="O28" s="8">
        <v>0</v>
      </c>
    </row>
    <row r="29" spans="1:16" s="84" customFormat="1" ht="19.5" customHeight="1" hidden="1">
      <c r="A29" s="5" t="s">
        <v>27</v>
      </c>
      <c r="B29" s="6">
        <v>951</v>
      </c>
      <c r="C29" s="6" t="s">
        <v>13</v>
      </c>
      <c r="D29" s="7" t="s">
        <v>105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27</v>
      </c>
      <c r="B30" s="6">
        <v>951</v>
      </c>
      <c r="C30" s="6" t="s">
        <v>13</v>
      </c>
      <c r="D30" s="7" t="s">
        <v>105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 hidden="1">
      <c r="A31" s="1" t="s">
        <v>351</v>
      </c>
      <c r="B31" s="2">
        <v>951</v>
      </c>
      <c r="C31" s="2" t="s">
        <v>13</v>
      </c>
      <c r="D31" s="3" t="s">
        <v>350</v>
      </c>
      <c r="E31" s="3" t="s">
        <v>1</v>
      </c>
      <c r="F31" s="3" t="s">
        <v>1</v>
      </c>
      <c r="G31" s="3" t="s">
        <v>1</v>
      </c>
      <c r="H31" s="4">
        <f>H32+H42</f>
        <v>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 hidden="1">
      <c r="A32" s="5" t="s">
        <v>14</v>
      </c>
      <c r="B32" s="6">
        <v>951</v>
      </c>
      <c r="C32" s="6" t="s">
        <v>13</v>
      </c>
      <c r="D32" s="3" t="s">
        <v>350</v>
      </c>
      <c r="E32" s="7" t="s">
        <v>16</v>
      </c>
      <c r="F32" s="7">
        <v>220</v>
      </c>
      <c r="G32" s="7" t="s">
        <v>1</v>
      </c>
      <c r="H32" s="8">
        <f>H33</f>
        <v>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0</v>
      </c>
      <c r="O32" s="8">
        <v>0</v>
      </c>
    </row>
    <row r="33" spans="1:15" s="84" customFormat="1" ht="18.75" customHeight="1" hidden="1">
      <c r="A33" s="5" t="s">
        <v>17</v>
      </c>
      <c r="B33" s="6">
        <v>951</v>
      </c>
      <c r="C33" s="6" t="s">
        <v>13</v>
      </c>
      <c r="D33" s="3" t="s">
        <v>350</v>
      </c>
      <c r="E33" s="7" t="s">
        <v>16</v>
      </c>
      <c r="F33" s="7">
        <v>226</v>
      </c>
      <c r="G33" s="7">
        <v>100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0</v>
      </c>
      <c r="O33" s="8">
        <v>0</v>
      </c>
    </row>
    <row r="34" spans="1:254" s="68" customFormat="1" ht="104.25" customHeight="1">
      <c r="A34" s="1" t="s">
        <v>380</v>
      </c>
      <c r="B34" s="2">
        <v>951</v>
      </c>
      <c r="C34" s="2" t="s">
        <v>13</v>
      </c>
      <c r="D34" s="3" t="s">
        <v>109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109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84" customFormat="1" ht="32.25" customHeight="1">
      <c r="A36" s="5" t="s">
        <v>443</v>
      </c>
      <c r="B36" s="6">
        <v>951</v>
      </c>
      <c r="C36" s="6" t="s">
        <v>13</v>
      </c>
      <c r="D36" s="7" t="s">
        <v>109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8" customFormat="1" ht="45.75" customHeight="1" hidden="1">
      <c r="A37" s="1" t="s">
        <v>29</v>
      </c>
      <c r="B37" s="2">
        <v>951</v>
      </c>
      <c r="C37" s="2" t="s">
        <v>13</v>
      </c>
      <c r="D37" s="3" t="s">
        <v>110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30</v>
      </c>
      <c r="B38" s="6">
        <v>951</v>
      </c>
      <c r="C38" s="6" t="s">
        <v>13</v>
      </c>
      <c r="D38" s="7" t="s">
        <v>110</v>
      </c>
      <c r="E38" s="7" t="s">
        <v>32</v>
      </c>
      <c r="F38" s="7" t="s">
        <v>31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33</v>
      </c>
      <c r="B39" s="6">
        <v>951</v>
      </c>
      <c r="C39" s="6" t="s">
        <v>13</v>
      </c>
      <c r="D39" s="7" t="s">
        <v>110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35</v>
      </c>
      <c r="B40" s="2">
        <v>951</v>
      </c>
      <c r="C40" s="2" t="s">
        <v>13</v>
      </c>
      <c r="D40" s="3" t="s">
        <v>111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30</v>
      </c>
      <c r="B41" s="6">
        <v>951</v>
      </c>
      <c r="C41" s="6" t="s">
        <v>13</v>
      </c>
      <c r="D41" s="7" t="s">
        <v>111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33</v>
      </c>
      <c r="B42" s="6">
        <v>951</v>
      </c>
      <c r="C42" s="6" t="s">
        <v>13</v>
      </c>
      <c r="D42" s="7" t="s">
        <v>111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114</v>
      </c>
      <c r="B43" s="2">
        <v>951</v>
      </c>
      <c r="C43" s="32" t="s">
        <v>112</v>
      </c>
      <c r="D43" s="30" t="s">
        <v>113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115</v>
      </c>
      <c r="B44" s="6">
        <v>951</v>
      </c>
      <c r="C44" s="33" t="s">
        <v>112</v>
      </c>
      <c r="D44" s="31" t="s">
        <v>113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99</v>
      </c>
      <c r="B45" s="6">
        <v>951</v>
      </c>
      <c r="C45" s="33" t="s">
        <v>112</v>
      </c>
      <c r="D45" s="31" t="s">
        <v>113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42.75" hidden="1">
      <c r="A46" s="110" t="s">
        <v>97</v>
      </c>
      <c r="B46" s="112">
        <v>951</v>
      </c>
      <c r="C46" s="32" t="s">
        <v>98</v>
      </c>
      <c r="D46" s="30" t="s">
        <v>117</v>
      </c>
      <c r="E46" s="3"/>
      <c r="F46" s="3"/>
      <c r="G46" s="3"/>
      <c r="H46" s="4">
        <f aca="true" t="shared" si="11" ref="H46:M46">H47</f>
        <v>0</v>
      </c>
      <c r="I46" s="4">
        <f t="shared" si="11"/>
        <v>0</v>
      </c>
      <c r="J46" s="113">
        <f t="shared" si="11"/>
        <v>0</v>
      </c>
      <c r="K46" s="113">
        <f t="shared" si="11"/>
        <v>0</v>
      </c>
      <c r="L46" s="113">
        <f t="shared" si="11"/>
        <v>0</v>
      </c>
      <c r="M46" s="113">
        <f t="shared" si="11"/>
        <v>0</v>
      </c>
      <c r="N46" s="113">
        <f t="shared" si="1"/>
        <v>0</v>
      </c>
      <c r="O46" s="113">
        <v>0</v>
      </c>
    </row>
    <row r="47" spans="1:15" s="84" customFormat="1" ht="25.5" customHeight="1" hidden="1">
      <c r="A47" s="114" t="s">
        <v>116</v>
      </c>
      <c r="B47" s="111">
        <v>951</v>
      </c>
      <c r="C47" s="33" t="s">
        <v>98</v>
      </c>
      <c r="D47" s="31" t="s">
        <v>117</v>
      </c>
      <c r="E47" s="7">
        <v>870</v>
      </c>
      <c r="F47" s="7">
        <v>290</v>
      </c>
      <c r="G47" s="7"/>
      <c r="H47" s="8">
        <f>H48</f>
        <v>0</v>
      </c>
      <c r="I47" s="8">
        <v>0</v>
      </c>
      <c r="J47" s="109">
        <v>0</v>
      </c>
      <c r="K47" s="109">
        <f>K48</f>
        <v>0</v>
      </c>
      <c r="L47" s="109">
        <f>L48</f>
        <v>0</v>
      </c>
      <c r="M47" s="109">
        <v>0</v>
      </c>
      <c r="N47" s="109">
        <f t="shared" si="1"/>
        <v>0</v>
      </c>
      <c r="O47" s="109">
        <v>0</v>
      </c>
    </row>
    <row r="48" spans="1:15" s="84" customFormat="1" ht="24" customHeight="1" hidden="1">
      <c r="A48" s="114" t="s">
        <v>444</v>
      </c>
      <c r="B48" s="111">
        <v>951</v>
      </c>
      <c r="C48" s="33" t="s">
        <v>98</v>
      </c>
      <c r="D48" s="31" t="s">
        <v>117</v>
      </c>
      <c r="E48" s="7">
        <v>870</v>
      </c>
      <c r="F48" s="7">
        <v>296</v>
      </c>
      <c r="G48" s="7">
        <v>100</v>
      </c>
      <c r="H48" s="8">
        <v>0</v>
      </c>
      <c r="I48" s="8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1"/>
        <v>0</v>
      </c>
      <c r="O48" s="109">
        <v>0</v>
      </c>
    </row>
    <row r="49" spans="1:254" s="68" customFormat="1" ht="51" customHeight="1" hidden="1">
      <c r="A49" s="1" t="s">
        <v>37</v>
      </c>
      <c r="B49" s="2">
        <v>951</v>
      </c>
      <c r="C49" s="2" t="s">
        <v>36</v>
      </c>
      <c r="D49" s="3" t="s">
        <v>118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36</v>
      </c>
      <c r="D50" s="7" t="s">
        <v>118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36</v>
      </c>
      <c r="D51" s="7" t="s">
        <v>118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38</v>
      </c>
      <c r="B52" s="2">
        <v>951</v>
      </c>
      <c r="C52" s="2" t="s">
        <v>13</v>
      </c>
      <c r="D52" s="3" t="s">
        <v>105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27</v>
      </c>
      <c r="B53" s="6">
        <v>951</v>
      </c>
      <c r="C53" s="6" t="s">
        <v>13</v>
      </c>
      <c r="D53" s="7" t="s">
        <v>105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27</v>
      </c>
      <c r="B54" s="6">
        <v>951</v>
      </c>
      <c r="C54" s="6" t="s">
        <v>36</v>
      </c>
      <c r="D54" s="7" t="s">
        <v>119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27</v>
      </c>
      <c r="B55" s="6">
        <v>951</v>
      </c>
      <c r="C55" s="6" t="s">
        <v>13</v>
      </c>
      <c r="D55" s="7" t="s">
        <v>105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38</v>
      </c>
      <c r="B56" s="2">
        <v>951</v>
      </c>
      <c r="C56" s="2" t="s">
        <v>36</v>
      </c>
      <c r="D56" s="3" t="s">
        <v>421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45000</v>
      </c>
      <c r="I56" s="4">
        <f t="shared" si="14"/>
        <v>44415</v>
      </c>
      <c r="J56" s="4">
        <f t="shared" si="14"/>
        <v>44415</v>
      </c>
      <c r="K56" s="4">
        <f t="shared" si="14"/>
        <v>0</v>
      </c>
      <c r="L56" s="4">
        <f t="shared" si="14"/>
        <v>0</v>
      </c>
      <c r="M56" s="4">
        <f t="shared" si="14"/>
        <v>44415</v>
      </c>
      <c r="N56" s="4">
        <f t="shared" si="1"/>
        <v>585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45000</v>
      </c>
      <c r="I57" s="8">
        <f>I59+I60</f>
        <v>44415</v>
      </c>
      <c r="J57" s="8">
        <f>J59+J60</f>
        <v>44415</v>
      </c>
      <c r="K57" s="8">
        <f>K59+K58</f>
        <v>0</v>
      </c>
      <c r="L57" s="8">
        <f>L59+L58</f>
        <v>0</v>
      </c>
      <c r="M57" s="8">
        <f>M59+M60</f>
        <v>44415</v>
      </c>
      <c r="N57" s="8">
        <f t="shared" si="1"/>
        <v>585</v>
      </c>
      <c r="O57" s="8">
        <v>0</v>
      </c>
    </row>
    <row r="58" spans="1:15" s="84" customFormat="1" ht="19.5" customHeight="1" hidden="1">
      <c r="A58" s="5" t="s">
        <v>27</v>
      </c>
      <c r="B58" s="6">
        <v>951</v>
      </c>
      <c r="C58" s="6" t="s">
        <v>36</v>
      </c>
      <c r="D58" s="7" t="s">
        <v>119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445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45000</v>
      </c>
      <c r="I59" s="8">
        <v>44415</v>
      </c>
      <c r="J59" s="8">
        <v>44415</v>
      </c>
      <c r="K59" s="8">
        <v>0</v>
      </c>
      <c r="L59" s="8">
        <v>0</v>
      </c>
      <c r="M59" s="8">
        <v>44415</v>
      </c>
      <c r="N59" s="8">
        <f t="shared" si="1"/>
        <v>585</v>
      </c>
      <c r="O59" s="8">
        <v>0</v>
      </c>
    </row>
    <row r="60" spans="1:15" s="84" customFormat="1" ht="19.5" customHeight="1" hidden="1">
      <c r="A60" s="5" t="s">
        <v>27</v>
      </c>
      <c r="B60" s="6">
        <v>951</v>
      </c>
      <c r="C60" s="6" t="s">
        <v>36</v>
      </c>
      <c r="D60" s="7" t="s">
        <v>105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414</v>
      </c>
      <c r="B61" s="2">
        <v>951</v>
      </c>
      <c r="C61" s="2" t="s">
        <v>36</v>
      </c>
      <c r="D61" s="3" t="s">
        <v>412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41622</v>
      </c>
      <c r="J61" s="4">
        <f t="shared" si="15"/>
        <v>41622</v>
      </c>
      <c r="K61" s="4">
        <f t="shared" si="15"/>
        <v>0</v>
      </c>
      <c r="L61" s="4">
        <f t="shared" si="15"/>
        <v>0</v>
      </c>
      <c r="M61" s="4">
        <f t="shared" si="15"/>
        <v>41622</v>
      </c>
      <c r="N61" s="4">
        <f t="shared" si="1"/>
        <v>18378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36</v>
      </c>
      <c r="D62" s="7" t="s">
        <v>412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41622</v>
      </c>
      <c r="J62" s="8">
        <f t="shared" si="15"/>
        <v>41622</v>
      </c>
      <c r="K62" s="8">
        <f>K63</f>
        <v>0</v>
      </c>
      <c r="L62" s="8">
        <f>L63</f>
        <v>0</v>
      </c>
      <c r="M62" s="8">
        <f t="shared" si="15"/>
        <v>41622</v>
      </c>
      <c r="N62" s="8">
        <f t="shared" si="1"/>
        <v>18378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36</v>
      </c>
      <c r="D63" s="7" t="s">
        <v>412</v>
      </c>
      <c r="E63" s="7">
        <v>244</v>
      </c>
      <c r="F63" s="7">
        <v>226</v>
      </c>
      <c r="G63" s="7">
        <v>100</v>
      </c>
      <c r="H63" s="8">
        <v>60000</v>
      </c>
      <c r="I63" s="8">
        <v>41622</v>
      </c>
      <c r="J63" s="8">
        <v>41622</v>
      </c>
      <c r="K63" s="8">
        <v>0</v>
      </c>
      <c r="L63" s="8">
        <v>0</v>
      </c>
      <c r="M63" s="8">
        <v>41622</v>
      </c>
      <c r="N63" s="8">
        <f t="shared" si="1"/>
        <v>18378</v>
      </c>
      <c r="O63" s="8">
        <v>0</v>
      </c>
    </row>
    <row r="64" spans="1:254" s="68" customFormat="1" ht="48" customHeight="1" hidden="1">
      <c r="A64" s="1" t="s">
        <v>452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 hidden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0</v>
      </c>
      <c r="O65" s="8">
        <v>0</v>
      </c>
    </row>
    <row r="66" spans="1:15" s="84" customFormat="1" ht="36" customHeight="1" hidden="1">
      <c r="A66" s="5" t="s">
        <v>443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0</v>
      </c>
      <c r="O66" s="8">
        <v>0</v>
      </c>
    </row>
    <row r="67" spans="1:254" s="68" customFormat="1" ht="75.75" customHeight="1">
      <c r="A67" s="1" t="s">
        <v>457</v>
      </c>
      <c r="B67" s="2">
        <v>951</v>
      </c>
      <c r="C67" s="2" t="s">
        <v>36</v>
      </c>
      <c r="D67" s="3" t="s">
        <v>118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14</v>
      </c>
      <c r="B68" s="6">
        <v>951</v>
      </c>
      <c r="C68" s="6" t="s">
        <v>36</v>
      </c>
      <c r="D68" s="7" t="s">
        <v>118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36</v>
      </c>
      <c r="D69" s="7" t="s">
        <v>118</v>
      </c>
      <c r="E69" s="7">
        <v>244</v>
      </c>
      <c r="F69" s="7">
        <v>226</v>
      </c>
      <c r="G69" s="7">
        <v>100</v>
      </c>
      <c r="H69" s="8">
        <v>27100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27100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36</v>
      </c>
      <c r="D70" s="7" t="s">
        <v>118</v>
      </c>
      <c r="E70" s="7">
        <v>244</v>
      </c>
      <c r="F70" s="7">
        <v>226</v>
      </c>
      <c r="G70" s="7">
        <v>123</v>
      </c>
      <c r="H70" s="8">
        <v>57900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57900</v>
      </c>
      <c r="O70" s="8">
        <v>0</v>
      </c>
    </row>
    <row r="71" spans="1:254" s="68" customFormat="1" ht="21.75" customHeight="1">
      <c r="A71" s="1" t="s">
        <v>40</v>
      </c>
      <c r="B71" s="2">
        <v>951</v>
      </c>
      <c r="C71" s="2" t="s">
        <v>36</v>
      </c>
      <c r="D71" s="3" t="s">
        <v>120</v>
      </c>
      <c r="E71" s="3" t="s">
        <v>1</v>
      </c>
      <c r="F71" s="3" t="s">
        <v>1</v>
      </c>
      <c r="G71" s="3" t="s">
        <v>1</v>
      </c>
      <c r="H71" s="4">
        <f>H72+H82</f>
        <v>597500</v>
      </c>
      <c r="I71" s="4">
        <f>I72+I82</f>
        <v>514500</v>
      </c>
      <c r="J71" s="4">
        <f>J72+J82</f>
        <v>514500</v>
      </c>
      <c r="K71" s="4">
        <f>K82+K72+K76+K80</f>
        <v>0</v>
      </c>
      <c r="L71" s="4">
        <f>L82+L72+L76+L80</f>
        <v>0</v>
      </c>
      <c r="M71" s="4">
        <f>M72+M82</f>
        <v>514500</v>
      </c>
      <c r="N71" s="4">
        <f t="shared" si="1"/>
        <v>83000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>
      <c r="A72" s="5" t="s">
        <v>14</v>
      </c>
      <c r="B72" s="6">
        <v>951</v>
      </c>
      <c r="C72" s="6" t="s">
        <v>36</v>
      </c>
      <c r="D72" s="7" t="s">
        <v>120</v>
      </c>
      <c r="E72" s="7">
        <v>244</v>
      </c>
      <c r="F72" s="7">
        <v>220</v>
      </c>
      <c r="G72" s="7" t="s">
        <v>1</v>
      </c>
      <c r="H72" s="8">
        <f>H73</f>
        <v>117500</v>
      </c>
      <c r="I72" s="8">
        <f>I73</f>
        <v>34500</v>
      </c>
      <c r="J72" s="8">
        <f>J73</f>
        <v>34500</v>
      </c>
      <c r="K72" s="8">
        <f>K75</f>
        <v>0</v>
      </c>
      <c r="L72" s="8">
        <f>L75</f>
        <v>0</v>
      </c>
      <c r="M72" s="8">
        <f>M73</f>
        <v>34500</v>
      </c>
      <c r="N72" s="8">
        <f t="shared" si="1"/>
        <v>83000</v>
      </c>
      <c r="O72" s="8">
        <v>0</v>
      </c>
    </row>
    <row r="73" spans="1:15" s="84" customFormat="1" ht="21.75" customHeight="1">
      <c r="A73" s="5" t="s">
        <v>17</v>
      </c>
      <c r="B73" s="6">
        <v>951</v>
      </c>
      <c r="C73" s="6" t="s">
        <v>36</v>
      </c>
      <c r="D73" s="7" t="s">
        <v>120</v>
      </c>
      <c r="E73" s="7">
        <v>244</v>
      </c>
      <c r="F73" s="7">
        <v>226</v>
      </c>
      <c r="G73" s="7">
        <v>100</v>
      </c>
      <c r="H73" s="8">
        <v>117500</v>
      </c>
      <c r="I73" s="8">
        <v>34500</v>
      </c>
      <c r="J73" s="8">
        <v>34500</v>
      </c>
      <c r="K73" s="8">
        <v>0</v>
      </c>
      <c r="L73" s="8">
        <v>0</v>
      </c>
      <c r="M73" s="8">
        <v>34500</v>
      </c>
      <c r="N73" s="8">
        <f t="shared" si="1"/>
        <v>83000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36</v>
      </c>
      <c r="D74" s="7" t="s">
        <v>120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50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36</v>
      </c>
      <c r="D75" s="7" t="s">
        <v>120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27</v>
      </c>
      <c r="B76" s="6">
        <v>951</v>
      </c>
      <c r="C76" s="6" t="s">
        <v>36</v>
      </c>
      <c r="D76" s="7" t="s">
        <v>120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27</v>
      </c>
      <c r="B77" s="6">
        <v>951</v>
      </c>
      <c r="C77" s="6" t="s">
        <v>36</v>
      </c>
      <c r="D77" s="7" t="s">
        <v>120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27</v>
      </c>
      <c r="B78" s="6">
        <v>951</v>
      </c>
      <c r="C78" s="6" t="s">
        <v>36</v>
      </c>
      <c r="D78" s="7" t="s">
        <v>120</v>
      </c>
      <c r="E78" s="7">
        <v>831</v>
      </c>
      <c r="F78" s="7" t="s">
        <v>28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27</v>
      </c>
      <c r="B79" s="6">
        <v>951</v>
      </c>
      <c r="C79" s="6" t="s">
        <v>36</v>
      </c>
      <c r="D79" s="7" t="s">
        <v>120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27</v>
      </c>
      <c r="B80" s="6">
        <v>951</v>
      </c>
      <c r="C80" s="6" t="s">
        <v>36</v>
      </c>
      <c r="D80" s="7" t="s">
        <v>120</v>
      </c>
      <c r="E80" s="7">
        <v>852</v>
      </c>
      <c r="F80" s="7" t="s">
        <v>28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84" customFormat="1" ht="21.75" customHeight="1" hidden="1">
      <c r="A81" s="5" t="s">
        <v>27</v>
      </c>
      <c r="B81" s="6">
        <v>951</v>
      </c>
      <c r="C81" s="6" t="s">
        <v>36</v>
      </c>
      <c r="D81" s="7" t="s">
        <v>120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84" customFormat="1" ht="18.75" customHeight="1">
      <c r="A82" s="5" t="s">
        <v>27</v>
      </c>
      <c r="B82" s="6">
        <v>951</v>
      </c>
      <c r="C82" s="6" t="s">
        <v>36</v>
      </c>
      <c r="D82" s="7" t="s">
        <v>120</v>
      </c>
      <c r="E82" s="7">
        <v>853</v>
      </c>
      <c r="F82" s="7">
        <v>290</v>
      </c>
      <c r="G82" s="7" t="s">
        <v>1</v>
      </c>
      <c r="H82" s="8">
        <f>H83+H84</f>
        <v>480000</v>
      </c>
      <c r="I82" s="8">
        <f>I83+I84</f>
        <v>480000</v>
      </c>
      <c r="J82" s="8">
        <f>J83+J84</f>
        <v>480000</v>
      </c>
      <c r="K82" s="8">
        <f>K83</f>
        <v>0</v>
      </c>
      <c r="L82" s="8">
        <f>L83</f>
        <v>0</v>
      </c>
      <c r="M82" s="8">
        <f>M83+M84</f>
        <v>480000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446</v>
      </c>
      <c r="B83" s="6">
        <v>951</v>
      </c>
      <c r="C83" s="6" t="s">
        <v>36</v>
      </c>
      <c r="D83" s="7" t="s">
        <v>120</v>
      </c>
      <c r="E83" s="7">
        <v>853</v>
      </c>
      <c r="F83" s="7">
        <v>297</v>
      </c>
      <c r="G83" s="7">
        <v>100</v>
      </c>
      <c r="H83" s="8">
        <v>380000</v>
      </c>
      <c r="I83" s="8">
        <v>380000</v>
      </c>
      <c r="J83" s="8">
        <v>380000</v>
      </c>
      <c r="K83" s="8">
        <v>0</v>
      </c>
      <c r="L83" s="8">
        <v>0</v>
      </c>
      <c r="M83" s="8">
        <v>380000</v>
      </c>
      <c r="N83" s="8">
        <f t="shared" si="18"/>
        <v>0</v>
      </c>
      <c r="O83" s="8">
        <v>0</v>
      </c>
    </row>
    <row r="84" spans="1:15" s="84" customFormat="1" ht="22.5" customHeight="1">
      <c r="A84" s="5" t="s">
        <v>446</v>
      </c>
      <c r="B84" s="6">
        <v>951</v>
      </c>
      <c r="C84" s="6" t="s">
        <v>36</v>
      </c>
      <c r="D84" s="7" t="s">
        <v>120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8" customFormat="1" ht="47.25" customHeight="1">
      <c r="A85" s="1" t="s">
        <v>424</v>
      </c>
      <c r="B85" s="2">
        <v>951</v>
      </c>
      <c r="C85" s="2" t="s">
        <v>36</v>
      </c>
      <c r="D85" s="3" t="s">
        <v>110</v>
      </c>
      <c r="E85" s="3" t="s">
        <v>1</v>
      </c>
      <c r="F85" s="3" t="s">
        <v>1</v>
      </c>
      <c r="G85" s="3" t="s">
        <v>1</v>
      </c>
      <c r="H85" s="4">
        <f>H87</f>
        <v>5500</v>
      </c>
      <c r="I85" s="4">
        <f>I87</f>
        <v>5401.87</v>
      </c>
      <c r="J85" s="4">
        <f>J87</f>
        <v>5401.87</v>
      </c>
      <c r="K85" s="4">
        <f>K86</f>
        <v>0</v>
      </c>
      <c r="L85" s="4">
        <f>L87</f>
        <v>0</v>
      </c>
      <c r="M85" s="4">
        <f>M87</f>
        <v>5401.87</v>
      </c>
      <c r="N85" s="4">
        <f t="shared" si="18"/>
        <v>98.13000000000011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30</v>
      </c>
      <c r="B86" s="6">
        <v>951</v>
      </c>
      <c r="C86" s="6" t="s">
        <v>36</v>
      </c>
      <c r="D86" s="7" t="s">
        <v>110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5500</v>
      </c>
      <c r="I86" s="8">
        <f t="shared" si="21"/>
        <v>5401.87</v>
      </c>
      <c r="J86" s="8">
        <f t="shared" si="21"/>
        <v>5401.87</v>
      </c>
      <c r="K86" s="8">
        <f t="shared" si="21"/>
        <v>0</v>
      </c>
      <c r="L86" s="8">
        <f t="shared" si="21"/>
        <v>0</v>
      </c>
      <c r="M86" s="8">
        <f t="shared" si="21"/>
        <v>5401.87</v>
      </c>
      <c r="N86" s="8">
        <f t="shared" si="18"/>
        <v>98.13000000000011</v>
      </c>
      <c r="O86" s="8">
        <v>0</v>
      </c>
    </row>
    <row r="87" spans="1:15" s="84" customFormat="1" ht="36.75" customHeight="1">
      <c r="A87" s="5" t="s">
        <v>33</v>
      </c>
      <c r="B87" s="6">
        <v>951</v>
      </c>
      <c r="C87" s="6" t="s">
        <v>36</v>
      </c>
      <c r="D87" s="7" t="s">
        <v>110</v>
      </c>
      <c r="E87" s="7">
        <v>540</v>
      </c>
      <c r="F87" s="7">
        <v>251</v>
      </c>
      <c r="G87" s="7">
        <v>100</v>
      </c>
      <c r="H87" s="8">
        <v>5500</v>
      </c>
      <c r="I87" s="8">
        <v>5401.87</v>
      </c>
      <c r="J87" s="8">
        <v>5401.87</v>
      </c>
      <c r="K87" s="8">
        <f>K91</f>
        <v>0</v>
      </c>
      <c r="L87" s="8">
        <f>L91</f>
        <v>0</v>
      </c>
      <c r="M87" s="8">
        <v>5401.87</v>
      </c>
      <c r="N87" s="8">
        <f t="shared" si="18"/>
        <v>98.13000000000011</v>
      </c>
      <c r="O87" s="8">
        <v>0</v>
      </c>
    </row>
    <row r="88" spans="1:254" s="68" customFormat="1" ht="62.25" customHeight="1">
      <c r="A88" s="1" t="s">
        <v>133</v>
      </c>
      <c r="B88" s="2">
        <v>951</v>
      </c>
      <c r="C88" s="2" t="s">
        <v>36</v>
      </c>
      <c r="D88" s="3" t="s">
        <v>132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17100</v>
      </c>
      <c r="J88" s="4">
        <f>J90</f>
        <v>17100</v>
      </c>
      <c r="K88" s="4">
        <f>K89</f>
        <v>0</v>
      </c>
      <c r="L88" s="4">
        <f>L90</f>
        <v>0</v>
      </c>
      <c r="M88" s="4">
        <f>M90</f>
        <v>17100</v>
      </c>
      <c r="N88" s="4">
        <f>H88-J88</f>
        <v>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30</v>
      </c>
      <c r="B89" s="6">
        <v>951</v>
      </c>
      <c r="C89" s="6" t="s">
        <v>36</v>
      </c>
      <c r="D89" s="7" t="s">
        <v>132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17100</v>
      </c>
      <c r="J89" s="8">
        <f t="shared" si="22"/>
        <v>17100</v>
      </c>
      <c r="K89" s="8">
        <f t="shared" si="22"/>
        <v>0</v>
      </c>
      <c r="L89" s="8">
        <f t="shared" si="22"/>
        <v>0</v>
      </c>
      <c r="M89" s="8">
        <f t="shared" si="22"/>
        <v>17100</v>
      </c>
      <c r="N89" s="8">
        <f>H89-J89</f>
        <v>0</v>
      </c>
      <c r="O89" s="8">
        <v>0</v>
      </c>
    </row>
    <row r="90" spans="1:15" s="84" customFormat="1" ht="36.75" customHeight="1">
      <c r="A90" s="5" t="s">
        <v>33</v>
      </c>
      <c r="B90" s="6">
        <v>951</v>
      </c>
      <c r="C90" s="6" t="s">
        <v>36</v>
      </c>
      <c r="D90" s="7" t="s">
        <v>132</v>
      </c>
      <c r="E90" s="7">
        <v>540</v>
      </c>
      <c r="F90" s="7">
        <v>251</v>
      </c>
      <c r="G90" s="7">
        <v>100</v>
      </c>
      <c r="H90" s="8">
        <v>17100</v>
      </c>
      <c r="I90" s="8">
        <v>17100</v>
      </c>
      <c r="J90" s="8">
        <v>17100</v>
      </c>
      <c r="K90" s="8">
        <f>K94</f>
        <v>0</v>
      </c>
      <c r="L90" s="8">
        <f>L94</f>
        <v>0</v>
      </c>
      <c r="M90" s="8">
        <v>17100</v>
      </c>
      <c r="N90" s="8">
        <f>H90-J90</f>
        <v>0</v>
      </c>
      <c r="O90" s="8">
        <v>0</v>
      </c>
    </row>
    <row r="91" spans="1:254" s="68" customFormat="1" ht="45.75" customHeight="1">
      <c r="A91" s="1" t="s">
        <v>41</v>
      </c>
      <c r="B91" s="2">
        <v>951</v>
      </c>
      <c r="C91" s="2" t="s">
        <v>42</v>
      </c>
      <c r="D91" s="3" t="s">
        <v>123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231100</v>
      </c>
      <c r="I91" s="4">
        <f t="shared" si="23"/>
        <v>231100</v>
      </c>
      <c r="J91" s="4">
        <f t="shared" si="23"/>
        <v>231100</v>
      </c>
      <c r="K91" s="4">
        <f t="shared" si="23"/>
        <v>0</v>
      </c>
      <c r="L91" s="4">
        <f t="shared" si="23"/>
        <v>0</v>
      </c>
      <c r="M91" s="4">
        <f t="shared" si="23"/>
        <v>231100</v>
      </c>
      <c r="N91" s="4">
        <f t="shared" si="18"/>
        <v>0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42</v>
      </c>
      <c r="D92" s="7" t="s">
        <v>123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189600</v>
      </c>
      <c r="J92" s="8">
        <f t="shared" si="24"/>
        <v>189600</v>
      </c>
      <c r="K92" s="8">
        <f t="shared" si="24"/>
        <v>0</v>
      </c>
      <c r="L92" s="8">
        <f t="shared" si="24"/>
        <v>0</v>
      </c>
      <c r="M92" s="8">
        <f t="shared" si="24"/>
        <v>189600</v>
      </c>
      <c r="N92" s="8">
        <f t="shared" si="18"/>
        <v>0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42</v>
      </c>
      <c r="D93" s="7" t="s">
        <v>123</v>
      </c>
      <c r="E93" s="7" t="s">
        <v>5</v>
      </c>
      <c r="F93" s="7" t="s">
        <v>7</v>
      </c>
      <c r="G93" s="7">
        <v>415</v>
      </c>
      <c r="H93" s="8">
        <v>146537.99</v>
      </c>
      <c r="I93" s="8">
        <v>146537.99</v>
      </c>
      <c r="J93" s="8">
        <v>146537.99</v>
      </c>
      <c r="K93" s="8">
        <v>0</v>
      </c>
      <c r="L93" s="8">
        <v>0</v>
      </c>
      <c r="M93" s="8">
        <v>146537.99</v>
      </c>
      <c r="N93" s="8">
        <f t="shared" si="18"/>
        <v>0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42</v>
      </c>
      <c r="D94" s="7" t="s">
        <v>123</v>
      </c>
      <c r="E94" s="7" t="s">
        <v>325</v>
      </c>
      <c r="F94" s="7" t="s">
        <v>10</v>
      </c>
      <c r="G94" s="7">
        <v>415</v>
      </c>
      <c r="H94" s="8">
        <v>43062.01</v>
      </c>
      <c r="I94" s="8">
        <v>43062.01</v>
      </c>
      <c r="J94" s="8">
        <v>43062.01</v>
      </c>
      <c r="K94" s="8">
        <v>0</v>
      </c>
      <c r="L94" s="8">
        <v>0</v>
      </c>
      <c r="M94" s="8">
        <v>43062.01</v>
      </c>
      <c r="N94" s="8">
        <f t="shared" si="18"/>
        <v>0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42</v>
      </c>
      <c r="D95" s="7" t="s">
        <v>123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800</v>
      </c>
      <c r="I95" s="8">
        <f t="shared" si="25"/>
        <v>800</v>
      </c>
      <c r="J95" s="8">
        <f t="shared" si="25"/>
        <v>800</v>
      </c>
      <c r="K95" s="8">
        <f t="shared" si="25"/>
        <v>0</v>
      </c>
      <c r="L95" s="8">
        <f t="shared" si="25"/>
        <v>0</v>
      </c>
      <c r="M95" s="8">
        <f t="shared" si="25"/>
        <v>800</v>
      </c>
      <c r="N95" s="8">
        <f t="shared" si="18"/>
        <v>0</v>
      </c>
      <c r="O95" s="8">
        <v>0</v>
      </c>
    </row>
    <row r="96" spans="1:15" s="84" customFormat="1" ht="21" customHeight="1">
      <c r="A96" s="5" t="s">
        <v>420</v>
      </c>
      <c r="B96" s="6">
        <v>951</v>
      </c>
      <c r="C96" s="6" t="s">
        <v>42</v>
      </c>
      <c r="D96" s="7" t="s">
        <v>123</v>
      </c>
      <c r="E96" s="7" t="s">
        <v>16</v>
      </c>
      <c r="F96" s="7">
        <v>225</v>
      </c>
      <c r="G96" s="7">
        <v>415</v>
      </c>
      <c r="H96" s="8">
        <v>800</v>
      </c>
      <c r="I96" s="8">
        <v>800</v>
      </c>
      <c r="J96" s="8">
        <v>800</v>
      </c>
      <c r="K96" s="8">
        <v>0</v>
      </c>
      <c r="L96" s="8">
        <v>0</v>
      </c>
      <c r="M96" s="8">
        <v>800</v>
      </c>
      <c r="N96" s="8">
        <f>H96-J96</f>
        <v>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42</v>
      </c>
      <c r="D97" s="7" t="s">
        <v>123</v>
      </c>
      <c r="E97" s="7" t="s">
        <v>16</v>
      </c>
      <c r="F97" s="7" t="s">
        <v>20</v>
      </c>
      <c r="G97" s="7"/>
      <c r="H97" s="8">
        <f aca="true" t="shared" si="26" ref="H97:M97">H98</f>
        <v>40700</v>
      </c>
      <c r="I97" s="8">
        <f t="shared" si="26"/>
        <v>40700</v>
      </c>
      <c r="J97" s="8">
        <f t="shared" si="26"/>
        <v>40700</v>
      </c>
      <c r="K97" s="8">
        <f t="shared" si="26"/>
        <v>0</v>
      </c>
      <c r="L97" s="8">
        <f t="shared" si="26"/>
        <v>0</v>
      </c>
      <c r="M97" s="8">
        <f t="shared" si="26"/>
        <v>40700</v>
      </c>
      <c r="N97" s="8">
        <f t="shared" si="18"/>
        <v>0</v>
      </c>
      <c r="O97" s="8">
        <v>0</v>
      </c>
    </row>
    <row r="98" spans="1:15" s="84" customFormat="1" ht="32.25" customHeight="1">
      <c r="A98" s="5" t="s">
        <v>443</v>
      </c>
      <c r="B98" s="6">
        <v>951</v>
      </c>
      <c r="C98" s="6" t="s">
        <v>42</v>
      </c>
      <c r="D98" s="7" t="s">
        <v>123</v>
      </c>
      <c r="E98" s="7" t="s">
        <v>16</v>
      </c>
      <c r="F98" s="7">
        <v>346</v>
      </c>
      <c r="G98" s="7">
        <v>415</v>
      </c>
      <c r="H98" s="8">
        <v>40700</v>
      </c>
      <c r="I98" s="8">
        <v>40700</v>
      </c>
      <c r="J98" s="8">
        <v>40700</v>
      </c>
      <c r="K98" s="8">
        <v>0</v>
      </c>
      <c r="L98" s="8">
        <v>0</v>
      </c>
      <c r="M98" s="8">
        <v>40700</v>
      </c>
      <c r="N98" s="8">
        <f t="shared" si="18"/>
        <v>0</v>
      </c>
      <c r="O98" s="8">
        <v>0</v>
      </c>
    </row>
    <row r="99" spans="1:254" s="68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.75" customHeight="1">
      <c r="A102" s="1" t="s">
        <v>43</v>
      </c>
      <c r="B102" s="2">
        <v>951</v>
      </c>
      <c r="C102" s="2" t="s">
        <v>45</v>
      </c>
      <c r="D102" s="3" t="s">
        <v>348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45</v>
      </c>
      <c r="D103" s="7" t="s">
        <v>348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447</v>
      </c>
      <c r="B104" s="6">
        <v>951</v>
      </c>
      <c r="C104" s="6" t="s">
        <v>45</v>
      </c>
      <c r="D104" s="7" t="s">
        <v>348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63" customHeight="1" hidden="1">
      <c r="A105" s="1" t="s">
        <v>47</v>
      </c>
      <c r="B105" s="2">
        <v>951</v>
      </c>
      <c r="C105" s="2" t="s">
        <v>45</v>
      </c>
      <c r="D105" s="3" t="s">
        <v>124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30</v>
      </c>
      <c r="B106" s="6">
        <v>951</v>
      </c>
      <c r="C106" s="6" t="s">
        <v>45</v>
      </c>
      <c r="D106" s="7" t="s">
        <v>124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84" customFormat="1" ht="33.75" customHeight="1" hidden="1">
      <c r="A107" s="5" t="s">
        <v>33</v>
      </c>
      <c r="B107" s="6">
        <v>951</v>
      </c>
      <c r="C107" s="6" t="s">
        <v>45</v>
      </c>
      <c r="D107" s="7" t="s">
        <v>124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6.25" customHeight="1" hidden="1">
      <c r="A108" s="1" t="s">
        <v>46</v>
      </c>
      <c r="B108" s="2">
        <v>951</v>
      </c>
      <c r="C108" s="2" t="s">
        <v>45</v>
      </c>
      <c r="D108" s="3" t="s">
        <v>124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45</v>
      </c>
      <c r="D109" s="7" t="s">
        <v>124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45</v>
      </c>
      <c r="D110" s="7" t="s">
        <v>124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" customHeight="1">
      <c r="A111" s="1" t="s">
        <v>49</v>
      </c>
      <c r="B111" s="2">
        <v>951</v>
      </c>
      <c r="C111" s="2" t="s">
        <v>45</v>
      </c>
      <c r="D111" s="3" t="s">
        <v>134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1000</v>
      </c>
      <c r="J111" s="4">
        <f t="shared" si="31"/>
        <v>1000</v>
      </c>
      <c r="K111" s="4">
        <f t="shared" si="31"/>
        <v>0</v>
      </c>
      <c r="L111" s="4">
        <f t="shared" si="31"/>
        <v>0</v>
      </c>
      <c r="M111" s="4">
        <f t="shared" si="31"/>
        <v>1000</v>
      </c>
      <c r="N111" s="4">
        <f t="shared" si="18"/>
        <v>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45</v>
      </c>
      <c r="D112" s="7" t="s">
        <v>134</v>
      </c>
      <c r="E112" s="7" t="s">
        <v>16</v>
      </c>
      <c r="F112" s="7">
        <v>340</v>
      </c>
      <c r="G112" s="7" t="s">
        <v>1</v>
      </c>
      <c r="H112" s="8">
        <f>H113</f>
        <v>1000</v>
      </c>
      <c r="I112" s="8">
        <f t="shared" si="31"/>
        <v>1000</v>
      </c>
      <c r="J112" s="8">
        <f t="shared" si="31"/>
        <v>1000</v>
      </c>
      <c r="K112" s="8">
        <f t="shared" si="31"/>
        <v>0</v>
      </c>
      <c r="L112" s="8">
        <f t="shared" si="31"/>
        <v>0</v>
      </c>
      <c r="M112" s="8">
        <f t="shared" si="31"/>
        <v>1000</v>
      </c>
      <c r="N112" s="8">
        <f t="shared" si="18"/>
        <v>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45</v>
      </c>
      <c r="D113" s="7" t="s">
        <v>134</v>
      </c>
      <c r="E113" s="7" t="s">
        <v>16</v>
      </c>
      <c r="F113" s="7">
        <v>346</v>
      </c>
      <c r="G113" s="7">
        <v>100</v>
      </c>
      <c r="H113" s="8">
        <v>1000</v>
      </c>
      <c r="I113" s="8">
        <v>1000</v>
      </c>
      <c r="J113" s="8">
        <v>1000</v>
      </c>
      <c r="K113" s="8">
        <v>0</v>
      </c>
      <c r="L113" s="8">
        <v>0</v>
      </c>
      <c r="M113" s="8">
        <v>1000</v>
      </c>
      <c r="N113" s="8">
        <f t="shared" si="18"/>
        <v>0</v>
      </c>
      <c r="O113" s="8">
        <v>0</v>
      </c>
    </row>
    <row r="114" spans="1:254" s="68" customFormat="1" ht="31.5" customHeight="1">
      <c r="A114" s="1" t="s">
        <v>451</v>
      </c>
      <c r="B114" s="2">
        <v>951</v>
      </c>
      <c r="C114" s="32" t="s">
        <v>86</v>
      </c>
      <c r="D114" s="32" t="s">
        <v>450</v>
      </c>
      <c r="E114" s="3"/>
      <c r="F114" s="3"/>
      <c r="G114" s="3"/>
      <c r="H114" s="4">
        <f>H115</f>
        <v>7200</v>
      </c>
      <c r="I114" s="4">
        <f aca="true" t="shared" si="32" ref="I114:M115">I115</f>
        <v>7105.5</v>
      </c>
      <c r="J114" s="4">
        <f t="shared" si="32"/>
        <v>7105.5</v>
      </c>
      <c r="K114" s="4">
        <f t="shared" si="32"/>
        <v>0</v>
      </c>
      <c r="L114" s="4">
        <f t="shared" si="32"/>
        <v>0</v>
      </c>
      <c r="M114" s="4">
        <f t="shared" si="32"/>
        <v>7105.5</v>
      </c>
      <c r="N114" s="8">
        <f t="shared" si="18"/>
        <v>94.5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19</v>
      </c>
      <c r="B115" s="6">
        <v>951</v>
      </c>
      <c r="C115" s="33" t="s">
        <v>86</v>
      </c>
      <c r="D115" s="33" t="s">
        <v>450</v>
      </c>
      <c r="E115" s="7">
        <v>244</v>
      </c>
      <c r="F115" s="7">
        <v>340</v>
      </c>
      <c r="G115" s="7"/>
      <c r="H115" s="8">
        <f>H116</f>
        <v>7200</v>
      </c>
      <c r="I115" s="8">
        <f t="shared" si="32"/>
        <v>7105.5</v>
      </c>
      <c r="J115" s="8">
        <f t="shared" si="32"/>
        <v>7105.5</v>
      </c>
      <c r="K115" s="8">
        <f t="shared" si="32"/>
        <v>0</v>
      </c>
      <c r="L115" s="8">
        <f t="shared" si="32"/>
        <v>0</v>
      </c>
      <c r="M115" s="8">
        <f t="shared" si="32"/>
        <v>7105.5</v>
      </c>
      <c r="N115" s="8">
        <f t="shared" si="18"/>
        <v>94.5</v>
      </c>
      <c r="O115" s="8">
        <v>0</v>
      </c>
    </row>
    <row r="116" spans="1:15" s="84" customFormat="1" ht="20.25" customHeight="1">
      <c r="A116" s="5" t="s">
        <v>443</v>
      </c>
      <c r="B116" s="6">
        <v>951</v>
      </c>
      <c r="C116" s="33" t="s">
        <v>86</v>
      </c>
      <c r="D116" s="33" t="s">
        <v>450</v>
      </c>
      <c r="E116" s="7">
        <v>244</v>
      </c>
      <c r="F116" s="7">
        <v>346</v>
      </c>
      <c r="G116" s="31" t="s">
        <v>413</v>
      </c>
      <c r="H116" s="8">
        <v>7200</v>
      </c>
      <c r="I116" s="8">
        <v>7105.5</v>
      </c>
      <c r="J116" s="8">
        <v>7105.5</v>
      </c>
      <c r="K116" s="8">
        <v>0</v>
      </c>
      <c r="L116" s="8">
        <v>0</v>
      </c>
      <c r="M116" s="8">
        <v>7105.5</v>
      </c>
      <c r="N116" s="8">
        <f t="shared" si="18"/>
        <v>94.5</v>
      </c>
      <c r="O116" s="8">
        <v>0</v>
      </c>
    </row>
    <row r="117" spans="1:15" s="85" customFormat="1" ht="46.5" customHeight="1">
      <c r="A117" s="1" t="s">
        <v>471</v>
      </c>
      <c r="B117" s="2">
        <v>951</v>
      </c>
      <c r="C117" s="32" t="s">
        <v>86</v>
      </c>
      <c r="D117" s="30" t="s">
        <v>117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4995</v>
      </c>
      <c r="J117" s="4">
        <f t="shared" si="33"/>
        <v>4995</v>
      </c>
      <c r="K117" s="4">
        <f t="shared" si="33"/>
        <v>0</v>
      </c>
      <c r="L117" s="4">
        <f t="shared" si="33"/>
        <v>0</v>
      </c>
      <c r="M117" s="4">
        <f t="shared" si="33"/>
        <v>4995</v>
      </c>
      <c r="N117" s="4">
        <f t="shared" si="18"/>
        <v>5</v>
      </c>
      <c r="O117" s="4">
        <v>0</v>
      </c>
    </row>
    <row r="118" spans="1:15" s="84" customFormat="1" ht="25.5" customHeight="1">
      <c r="A118" s="5" t="s">
        <v>116</v>
      </c>
      <c r="B118" s="6">
        <v>951</v>
      </c>
      <c r="C118" s="33" t="s">
        <v>86</v>
      </c>
      <c r="D118" s="31" t="s">
        <v>117</v>
      </c>
      <c r="E118" s="7">
        <v>244</v>
      </c>
      <c r="F118" s="7">
        <v>340</v>
      </c>
      <c r="G118" s="7"/>
      <c r="H118" s="8">
        <f aca="true" t="shared" si="34" ref="H118:M118">H119</f>
        <v>5000</v>
      </c>
      <c r="I118" s="8">
        <f t="shared" si="34"/>
        <v>4995</v>
      </c>
      <c r="J118" s="8">
        <f t="shared" si="34"/>
        <v>4995</v>
      </c>
      <c r="K118" s="8">
        <f t="shared" si="34"/>
        <v>0</v>
      </c>
      <c r="L118" s="8">
        <f t="shared" si="34"/>
        <v>0</v>
      </c>
      <c r="M118" s="8">
        <f t="shared" si="34"/>
        <v>4995</v>
      </c>
      <c r="N118" s="8">
        <f t="shared" si="18"/>
        <v>5</v>
      </c>
      <c r="O118" s="8">
        <v>0</v>
      </c>
    </row>
    <row r="119" spans="1:15" s="84" customFormat="1" ht="33.75" customHeight="1">
      <c r="A119" s="5" t="s">
        <v>443</v>
      </c>
      <c r="B119" s="6">
        <v>951</v>
      </c>
      <c r="C119" s="33" t="s">
        <v>86</v>
      </c>
      <c r="D119" s="31" t="s">
        <v>117</v>
      </c>
      <c r="E119" s="7">
        <v>244</v>
      </c>
      <c r="F119" s="7">
        <v>346</v>
      </c>
      <c r="G119" s="7">
        <v>100</v>
      </c>
      <c r="H119" s="8">
        <v>5000</v>
      </c>
      <c r="I119" s="8">
        <v>4995</v>
      </c>
      <c r="J119" s="8">
        <v>4995</v>
      </c>
      <c r="K119" s="8">
        <v>0</v>
      </c>
      <c r="L119" s="8">
        <v>0</v>
      </c>
      <c r="M119" s="8">
        <v>4995</v>
      </c>
      <c r="N119" s="8">
        <f t="shared" si="18"/>
        <v>5</v>
      </c>
      <c r="O119" s="8">
        <v>0</v>
      </c>
    </row>
    <row r="120" spans="1:254" s="68" customFormat="1" ht="31.5" customHeight="1">
      <c r="A120" s="1" t="s">
        <v>495</v>
      </c>
      <c r="B120" s="2">
        <v>951</v>
      </c>
      <c r="C120" s="2" t="s">
        <v>51</v>
      </c>
      <c r="D120" s="3" t="s">
        <v>126</v>
      </c>
      <c r="E120" s="3" t="s">
        <v>1</v>
      </c>
      <c r="F120" s="3" t="s">
        <v>1</v>
      </c>
      <c r="G120" s="3" t="s">
        <v>1</v>
      </c>
      <c r="H120" s="4">
        <f>H121+H125</f>
        <v>2959900</v>
      </c>
      <c r="I120" s="4">
        <f>I121+I125</f>
        <v>2959890.63</v>
      </c>
      <c r="J120" s="4">
        <f>J121+J125</f>
        <v>2959890.63</v>
      </c>
      <c r="K120" s="4">
        <f>K121</f>
        <v>0</v>
      </c>
      <c r="L120" s="4">
        <f>L121</f>
        <v>0</v>
      </c>
      <c r="M120" s="4">
        <f>M121+M125</f>
        <v>2959890.63</v>
      </c>
      <c r="N120" s="4">
        <f t="shared" si="18"/>
        <v>9.370000000111759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51</v>
      </c>
      <c r="D121" s="7" t="s">
        <v>126</v>
      </c>
      <c r="E121" s="7" t="s">
        <v>16</v>
      </c>
      <c r="F121" s="7" t="s">
        <v>15</v>
      </c>
      <c r="G121" s="7" t="s">
        <v>1</v>
      </c>
      <c r="H121" s="8">
        <f>H122+H123+H124</f>
        <v>2896700</v>
      </c>
      <c r="I121" s="8">
        <f>I122+I123+I124</f>
        <v>2896690.63</v>
      </c>
      <c r="J121" s="8">
        <f>J122+J123+J124</f>
        <v>2896690.63</v>
      </c>
      <c r="K121" s="8">
        <f>K123+K124</f>
        <v>0</v>
      </c>
      <c r="L121" s="8">
        <f>L123+L124</f>
        <v>0</v>
      </c>
      <c r="M121" s="8">
        <f>M122+M123+M124</f>
        <v>2896690.63</v>
      </c>
      <c r="N121" s="8">
        <f t="shared" si="18"/>
        <v>9.370000000111759</v>
      </c>
      <c r="O121" s="8">
        <v>0</v>
      </c>
    </row>
    <row r="122" spans="1:15" s="84" customFormat="1" ht="21.75" customHeight="1" hidden="1">
      <c r="A122" s="5" t="s">
        <v>25</v>
      </c>
      <c r="B122" s="6">
        <v>951</v>
      </c>
      <c r="C122" s="6" t="s">
        <v>51</v>
      </c>
      <c r="D122" s="7" t="s">
        <v>126</v>
      </c>
      <c r="E122" s="7" t="s">
        <v>16</v>
      </c>
      <c r="F122" s="7" t="s">
        <v>26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>H122-J122</f>
        <v>0</v>
      </c>
      <c r="O122" s="8">
        <v>0</v>
      </c>
    </row>
    <row r="123" spans="1:15" s="84" customFormat="1" ht="21.75" customHeight="1">
      <c r="A123" s="5" t="s">
        <v>25</v>
      </c>
      <c r="B123" s="6">
        <v>951</v>
      </c>
      <c r="C123" s="6" t="s">
        <v>51</v>
      </c>
      <c r="D123" s="7" t="s">
        <v>126</v>
      </c>
      <c r="E123" s="7" t="s">
        <v>16</v>
      </c>
      <c r="F123" s="7" t="s">
        <v>26</v>
      </c>
      <c r="G123" s="7">
        <v>130</v>
      </c>
      <c r="H123" s="8">
        <v>2551728.4</v>
      </c>
      <c r="I123" s="8">
        <v>2551728.4</v>
      </c>
      <c r="J123" s="8">
        <v>2551728.4</v>
      </c>
      <c r="K123" s="8">
        <v>0</v>
      </c>
      <c r="L123" s="8">
        <v>0</v>
      </c>
      <c r="M123" s="8">
        <v>2551728.4</v>
      </c>
      <c r="N123" s="8">
        <f t="shared" si="18"/>
        <v>0</v>
      </c>
      <c r="O123" s="8">
        <v>0</v>
      </c>
    </row>
    <row r="124" spans="1:15" s="84" customFormat="1" ht="16.5" customHeight="1">
      <c r="A124" s="5" t="s">
        <v>25</v>
      </c>
      <c r="B124" s="6">
        <v>951</v>
      </c>
      <c r="C124" s="6" t="s">
        <v>51</v>
      </c>
      <c r="D124" s="7" t="s">
        <v>126</v>
      </c>
      <c r="E124" s="7" t="s">
        <v>16</v>
      </c>
      <c r="F124" s="7">
        <v>225</v>
      </c>
      <c r="G124" s="7">
        <v>123</v>
      </c>
      <c r="H124" s="8">
        <v>344971.6</v>
      </c>
      <c r="I124" s="8">
        <v>344962.23</v>
      </c>
      <c r="J124" s="8">
        <v>344962.23</v>
      </c>
      <c r="K124" s="8">
        <v>0</v>
      </c>
      <c r="L124" s="8">
        <v>0</v>
      </c>
      <c r="M124" s="8">
        <v>344962.23</v>
      </c>
      <c r="N124" s="8">
        <f t="shared" si="18"/>
        <v>9.369999999995343</v>
      </c>
      <c r="O124" s="8">
        <v>0</v>
      </c>
    </row>
    <row r="125" spans="1:15" s="84" customFormat="1" ht="16.5" customHeight="1">
      <c r="A125" s="5" t="s">
        <v>19</v>
      </c>
      <c r="B125" s="6">
        <v>951</v>
      </c>
      <c r="C125" s="6" t="s">
        <v>51</v>
      </c>
      <c r="D125" s="7" t="s">
        <v>126</v>
      </c>
      <c r="E125" s="7" t="s">
        <v>16</v>
      </c>
      <c r="F125" s="7">
        <v>340</v>
      </c>
      <c r="G125" s="7"/>
      <c r="H125" s="8">
        <f>H126+H127</f>
        <v>63200</v>
      </c>
      <c r="I125" s="8">
        <f>I126+I127</f>
        <v>63200</v>
      </c>
      <c r="J125" s="8">
        <f>J126+J127</f>
        <v>63200</v>
      </c>
      <c r="K125" s="8">
        <v>0</v>
      </c>
      <c r="L125" s="8">
        <v>0</v>
      </c>
      <c r="M125" s="8">
        <f>M126+M127</f>
        <v>63200</v>
      </c>
      <c r="N125" s="8">
        <f>H125-J125</f>
        <v>0</v>
      </c>
      <c r="O125" s="8">
        <v>0</v>
      </c>
    </row>
    <row r="126" spans="1:15" s="84" customFormat="1" ht="16.5" customHeight="1">
      <c r="A126" s="5" t="s">
        <v>17</v>
      </c>
      <c r="B126" s="6">
        <v>951</v>
      </c>
      <c r="C126" s="6" t="s">
        <v>51</v>
      </c>
      <c r="D126" s="7" t="s">
        <v>126</v>
      </c>
      <c r="E126" s="7" t="s">
        <v>16</v>
      </c>
      <c r="F126" s="7">
        <v>346</v>
      </c>
      <c r="G126" s="7">
        <v>123</v>
      </c>
      <c r="H126" s="8">
        <v>9528.4</v>
      </c>
      <c r="I126" s="8">
        <v>9528.4</v>
      </c>
      <c r="J126" s="8">
        <v>9528.4</v>
      </c>
      <c r="K126" s="8">
        <v>0</v>
      </c>
      <c r="L126" s="8">
        <v>0</v>
      </c>
      <c r="M126" s="8">
        <v>9528.4</v>
      </c>
      <c r="N126" s="8">
        <f>H126-J126</f>
        <v>0</v>
      </c>
      <c r="O126" s="8">
        <v>0</v>
      </c>
    </row>
    <row r="127" spans="1:15" s="84" customFormat="1" ht="16.5" customHeight="1">
      <c r="A127" s="5" t="s">
        <v>17</v>
      </c>
      <c r="B127" s="6">
        <v>951</v>
      </c>
      <c r="C127" s="6" t="s">
        <v>51</v>
      </c>
      <c r="D127" s="7" t="s">
        <v>126</v>
      </c>
      <c r="E127" s="7" t="s">
        <v>16</v>
      </c>
      <c r="F127" s="7">
        <v>346</v>
      </c>
      <c r="G127" s="7">
        <v>130</v>
      </c>
      <c r="H127" s="8">
        <v>53671.6</v>
      </c>
      <c r="I127" s="8">
        <v>53671.6</v>
      </c>
      <c r="J127" s="8">
        <v>53671.6</v>
      </c>
      <c r="K127" s="8">
        <v>0</v>
      </c>
      <c r="L127" s="8">
        <v>0</v>
      </c>
      <c r="M127" s="8">
        <v>53671.6</v>
      </c>
      <c r="N127" s="8">
        <f>H127-J127</f>
        <v>0</v>
      </c>
      <c r="O127" s="8">
        <v>0</v>
      </c>
    </row>
    <row r="128" spans="1:254" s="68" customFormat="1" ht="34.5" customHeight="1" hidden="1">
      <c r="A128" s="1" t="s">
        <v>92</v>
      </c>
      <c r="B128" s="2">
        <v>951</v>
      </c>
      <c r="C128" s="3" t="s">
        <v>51</v>
      </c>
      <c r="D128" s="3" t="s">
        <v>94</v>
      </c>
      <c r="E128" s="3"/>
      <c r="F128" s="3"/>
      <c r="G128" s="3"/>
      <c r="H128" s="4">
        <f>H129</f>
        <v>0</v>
      </c>
      <c r="I128" s="4">
        <f aca="true" t="shared" si="35" ref="I128:M129">I129</f>
        <v>0</v>
      </c>
      <c r="J128" s="4">
        <f t="shared" si="35"/>
        <v>0</v>
      </c>
      <c r="K128" s="4">
        <f t="shared" si="35"/>
        <v>0</v>
      </c>
      <c r="L128" s="4">
        <f t="shared" si="35"/>
        <v>0</v>
      </c>
      <c r="M128" s="4">
        <f t="shared" si="35"/>
        <v>0</v>
      </c>
      <c r="N128" s="8">
        <f t="shared" si="18"/>
        <v>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6.5" customHeight="1" hidden="1">
      <c r="A129" s="5" t="s">
        <v>93</v>
      </c>
      <c r="B129" s="6">
        <v>951</v>
      </c>
      <c r="C129" s="7" t="s">
        <v>51</v>
      </c>
      <c r="D129" s="7" t="s">
        <v>94</v>
      </c>
      <c r="E129" s="7" t="s">
        <v>16</v>
      </c>
      <c r="F129" s="7">
        <v>310</v>
      </c>
      <c r="G129" s="7"/>
      <c r="H129" s="8">
        <f>H130</f>
        <v>0</v>
      </c>
      <c r="I129" s="8">
        <f t="shared" si="35"/>
        <v>0</v>
      </c>
      <c r="J129" s="8">
        <f t="shared" si="35"/>
        <v>0</v>
      </c>
      <c r="K129" s="8">
        <f t="shared" si="35"/>
        <v>0</v>
      </c>
      <c r="L129" s="8">
        <f t="shared" si="35"/>
        <v>0</v>
      </c>
      <c r="M129" s="8">
        <f t="shared" si="35"/>
        <v>0</v>
      </c>
      <c r="N129" s="8">
        <f t="shared" si="18"/>
        <v>0</v>
      </c>
      <c r="O129" s="8">
        <v>0</v>
      </c>
    </row>
    <row r="130" spans="1:15" s="84" customFormat="1" ht="16.5" customHeight="1" hidden="1">
      <c r="A130" s="5" t="s">
        <v>93</v>
      </c>
      <c r="B130" s="6">
        <v>951</v>
      </c>
      <c r="C130" s="7" t="s">
        <v>51</v>
      </c>
      <c r="D130" s="7" t="s">
        <v>94</v>
      </c>
      <c r="E130" s="7" t="s">
        <v>16</v>
      </c>
      <c r="F130" s="7">
        <v>310</v>
      </c>
      <c r="G130" s="7">
        <v>26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0</v>
      </c>
      <c r="O130" s="8">
        <v>0</v>
      </c>
    </row>
    <row r="131" spans="1:254" s="68" customFormat="1" ht="126" customHeight="1" hidden="1">
      <c r="A131" s="1" t="s">
        <v>95</v>
      </c>
      <c r="B131" s="2">
        <v>951</v>
      </c>
      <c r="C131" s="3" t="s">
        <v>51</v>
      </c>
      <c r="D131" s="30" t="s">
        <v>96</v>
      </c>
      <c r="E131" s="3" t="s">
        <v>1</v>
      </c>
      <c r="F131" s="3" t="s">
        <v>1</v>
      </c>
      <c r="G131" s="3" t="s">
        <v>1</v>
      </c>
      <c r="H131" s="4">
        <f>H132</f>
        <v>0</v>
      </c>
      <c r="I131" s="4">
        <f aca="true" t="shared" si="36" ref="I131:M132">I132</f>
        <v>0</v>
      </c>
      <c r="J131" s="4">
        <f t="shared" si="36"/>
        <v>0</v>
      </c>
      <c r="K131" s="4">
        <f t="shared" si="36"/>
        <v>0</v>
      </c>
      <c r="L131" s="4">
        <f t="shared" si="36"/>
        <v>0</v>
      </c>
      <c r="M131" s="4">
        <f t="shared" si="36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6.5" customHeight="1" hidden="1">
      <c r="A132" s="5" t="s">
        <v>19</v>
      </c>
      <c r="B132" s="6">
        <v>951</v>
      </c>
      <c r="C132" s="7" t="s">
        <v>51</v>
      </c>
      <c r="D132" s="31" t="s">
        <v>96</v>
      </c>
      <c r="E132" s="7">
        <v>414</v>
      </c>
      <c r="F132" s="7">
        <v>310</v>
      </c>
      <c r="G132" s="7" t="s">
        <v>1</v>
      </c>
      <c r="H132" s="8">
        <f>H133</f>
        <v>0</v>
      </c>
      <c r="I132" s="8">
        <f t="shared" si="36"/>
        <v>0</v>
      </c>
      <c r="J132" s="8">
        <f t="shared" si="36"/>
        <v>0</v>
      </c>
      <c r="K132" s="8">
        <f t="shared" si="36"/>
        <v>0</v>
      </c>
      <c r="L132" s="8">
        <f t="shared" si="36"/>
        <v>0</v>
      </c>
      <c r="M132" s="8">
        <f t="shared" si="36"/>
        <v>0</v>
      </c>
      <c r="N132" s="8">
        <f t="shared" si="18"/>
        <v>0</v>
      </c>
      <c r="O132" s="8">
        <v>0</v>
      </c>
    </row>
    <row r="133" spans="1:15" s="84" customFormat="1" ht="16.5" customHeight="1" hidden="1">
      <c r="A133" s="5" t="s">
        <v>19</v>
      </c>
      <c r="B133" s="6">
        <v>951</v>
      </c>
      <c r="C133" s="7" t="s">
        <v>51</v>
      </c>
      <c r="D133" s="31" t="s">
        <v>96</v>
      </c>
      <c r="E133" s="7">
        <v>414</v>
      </c>
      <c r="F133" s="7">
        <v>310</v>
      </c>
      <c r="G133" s="31" t="s">
        <v>88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8" customFormat="1" ht="45" customHeight="1" hidden="1">
      <c r="A134" s="1" t="s">
        <v>81</v>
      </c>
      <c r="B134" s="2">
        <v>951</v>
      </c>
      <c r="C134" s="3" t="s">
        <v>51</v>
      </c>
      <c r="D134" s="3" t="s">
        <v>82</v>
      </c>
      <c r="E134" s="3" t="s">
        <v>1</v>
      </c>
      <c r="F134" s="3" t="s">
        <v>1</v>
      </c>
      <c r="G134" s="3" t="s">
        <v>1</v>
      </c>
      <c r="H134" s="4">
        <f aca="true" t="shared" si="37" ref="H134:J135">H135</f>
        <v>0</v>
      </c>
      <c r="I134" s="4">
        <f t="shared" si="37"/>
        <v>0</v>
      </c>
      <c r="J134" s="4">
        <f t="shared" si="37"/>
        <v>0</v>
      </c>
      <c r="K134" s="4">
        <f aca="true" t="shared" si="38" ref="K134:M135">K135</f>
        <v>0</v>
      </c>
      <c r="L134" s="4">
        <f t="shared" si="38"/>
        <v>0</v>
      </c>
      <c r="M134" s="4">
        <f t="shared" si="38"/>
        <v>0</v>
      </c>
      <c r="N134" s="8">
        <f t="shared" si="18"/>
        <v>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15.75" customHeight="1" hidden="1">
      <c r="A135" s="5" t="s">
        <v>14</v>
      </c>
      <c r="B135" s="6">
        <v>951</v>
      </c>
      <c r="C135" s="7" t="s">
        <v>51</v>
      </c>
      <c r="D135" s="7" t="s">
        <v>82</v>
      </c>
      <c r="E135" s="7" t="s">
        <v>83</v>
      </c>
      <c r="F135" s="7" t="s">
        <v>15</v>
      </c>
      <c r="G135" s="7" t="s">
        <v>1</v>
      </c>
      <c r="H135" s="8">
        <f t="shared" si="37"/>
        <v>0</v>
      </c>
      <c r="I135" s="8">
        <f t="shared" si="37"/>
        <v>0</v>
      </c>
      <c r="J135" s="8">
        <f t="shared" si="37"/>
        <v>0</v>
      </c>
      <c r="K135" s="8">
        <f t="shared" si="38"/>
        <v>0</v>
      </c>
      <c r="L135" s="8">
        <f t="shared" si="38"/>
        <v>0</v>
      </c>
      <c r="M135" s="8">
        <f t="shared" si="38"/>
        <v>0</v>
      </c>
      <c r="N135" s="8">
        <f t="shared" si="18"/>
        <v>0</v>
      </c>
      <c r="O135" s="8">
        <v>0</v>
      </c>
    </row>
    <row r="136" spans="1:15" s="84" customFormat="1" ht="20.25" customHeight="1" hidden="1">
      <c r="A136" s="5" t="s">
        <v>25</v>
      </c>
      <c r="B136" s="6">
        <v>951</v>
      </c>
      <c r="C136" s="7" t="s">
        <v>51</v>
      </c>
      <c r="D136" s="7" t="s">
        <v>82</v>
      </c>
      <c r="E136" s="7" t="s">
        <v>83</v>
      </c>
      <c r="F136" s="7" t="s">
        <v>26</v>
      </c>
      <c r="G136" s="7" t="s">
        <v>64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0</v>
      </c>
      <c r="O136" s="8">
        <v>0</v>
      </c>
    </row>
    <row r="137" spans="1:254" s="68" customFormat="1" ht="69.75" customHeight="1" hidden="1">
      <c r="A137" s="1" t="s">
        <v>84</v>
      </c>
      <c r="B137" s="2">
        <v>951</v>
      </c>
      <c r="C137" s="3" t="s">
        <v>51</v>
      </c>
      <c r="D137" s="3" t="s">
        <v>85</v>
      </c>
      <c r="E137" s="3" t="s">
        <v>1</v>
      </c>
      <c r="F137" s="3" t="s">
        <v>1</v>
      </c>
      <c r="G137" s="3" t="s">
        <v>1</v>
      </c>
      <c r="H137" s="4">
        <f aca="true" t="shared" si="39" ref="H137:J138">H138</f>
        <v>0</v>
      </c>
      <c r="I137" s="4">
        <f t="shared" si="39"/>
        <v>0</v>
      </c>
      <c r="J137" s="4">
        <f t="shared" si="39"/>
        <v>0</v>
      </c>
      <c r="K137" s="4">
        <f aca="true" t="shared" si="40" ref="K137:M138">K138</f>
        <v>0</v>
      </c>
      <c r="L137" s="4">
        <f t="shared" si="40"/>
        <v>0</v>
      </c>
      <c r="M137" s="4">
        <f t="shared" si="40"/>
        <v>0</v>
      </c>
      <c r="N137" s="8">
        <f t="shared" si="18"/>
        <v>0</v>
      </c>
      <c r="O137" s="8">
        <v>0</v>
      </c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</row>
    <row r="138" spans="1:15" s="84" customFormat="1" ht="15.75" customHeight="1" hidden="1">
      <c r="A138" s="5" t="s">
        <v>14</v>
      </c>
      <c r="B138" s="6">
        <v>951</v>
      </c>
      <c r="C138" s="7" t="s">
        <v>51</v>
      </c>
      <c r="D138" s="7" t="s">
        <v>85</v>
      </c>
      <c r="E138" s="7">
        <v>414</v>
      </c>
      <c r="F138" s="7" t="s">
        <v>15</v>
      </c>
      <c r="G138" s="7" t="s">
        <v>1</v>
      </c>
      <c r="H138" s="8">
        <f t="shared" si="39"/>
        <v>0</v>
      </c>
      <c r="I138" s="8">
        <f t="shared" si="39"/>
        <v>0</v>
      </c>
      <c r="J138" s="8">
        <f t="shared" si="39"/>
        <v>0</v>
      </c>
      <c r="K138" s="8">
        <f t="shared" si="40"/>
        <v>0</v>
      </c>
      <c r="L138" s="8">
        <f t="shared" si="40"/>
        <v>0</v>
      </c>
      <c r="M138" s="8">
        <f t="shared" si="40"/>
        <v>0</v>
      </c>
      <c r="N138" s="8">
        <f t="shared" si="18"/>
        <v>0</v>
      </c>
      <c r="O138" s="8">
        <v>0</v>
      </c>
    </row>
    <row r="139" spans="1:15" s="84" customFormat="1" ht="17.25" customHeight="1" hidden="1">
      <c r="A139" s="5" t="s">
        <v>17</v>
      </c>
      <c r="B139" s="6">
        <v>951</v>
      </c>
      <c r="C139" s="7" t="s">
        <v>51</v>
      </c>
      <c r="D139" s="7" t="s">
        <v>85</v>
      </c>
      <c r="E139" s="7">
        <v>414</v>
      </c>
      <c r="F139" s="7" t="s">
        <v>18</v>
      </c>
      <c r="G139" s="7" t="s">
        <v>64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8" customFormat="1" ht="34.5" customHeight="1" hidden="1">
      <c r="A140" s="1" t="s">
        <v>377</v>
      </c>
      <c r="B140" s="2">
        <v>951</v>
      </c>
      <c r="C140" s="2" t="s">
        <v>51</v>
      </c>
      <c r="D140" s="2">
        <v>9990028970</v>
      </c>
      <c r="E140" s="3" t="s">
        <v>1</v>
      </c>
      <c r="F140" s="3" t="s">
        <v>1</v>
      </c>
      <c r="G140" s="3" t="s">
        <v>1</v>
      </c>
      <c r="H140" s="4">
        <f aca="true" t="shared" si="41" ref="H140:M140">H141</f>
        <v>0</v>
      </c>
      <c r="I140" s="4">
        <f t="shared" si="41"/>
        <v>0</v>
      </c>
      <c r="J140" s="4">
        <f t="shared" si="41"/>
        <v>0</v>
      </c>
      <c r="K140" s="4">
        <f t="shared" si="41"/>
        <v>0</v>
      </c>
      <c r="L140" s="4">
        <f t="shared" si="41"/>
        <v>0</v>
      </c>
      <c r="M140" s="4">
        <f t="shared" si="41"/>
        <v>0</v>
      </c>
      <c r="N140" s="8">
        <f t="shared" si="18"/>
        <v>0</v>
      </c>
      <c r="O140" s="8">
        <v>0</v>
      </c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  <c r="IS140" s="85"/>
      <c r="IT140" s="85"/>
    </row>
    <row r="141" spans="1:15" s="84" customFormat="1" ht="17.25" customHeight="1" hidden="1">
      <c r="A141" s="5" t="s">
        <v>30</v>
      </c>
      <c r="B141" s="6">
        <v>951</v>
      </c>
      <c r="C141" s="6" t="s">
        <v>51</v>
      </c>
      <c r="D141" s="6">
        <v>9990028970</v>
      </c>
      <c r="E141" s="7">
        <v>540</v>
      </c>
      <c r="F141" s="7">
        <v>250</v>
      </c>
      <c r="G141" s="7" t="s">
        <v>1</v>
      </c>
      <c r="H141" s="8">
        <f>H142</f>
        <v>0</v>
      </c>
      <c r="I141" s="8">
        <f>I142</f>
        <v>0</v>
      </c>
      <c r="J141" s="8">
        <f>J142</f>
        <v>0</v>
      </c>
      <c r="K141" s="8">
        <f>K142+K143</f>
        <v>0</v>
      </c>
      <c r="L141" s="8">
        <f>L142+L143</f>
        <v>0</v>
      </c>
      <c r="M141" s="8">
        <f>M142</f>
        <v>0</v>
      </c>
      <c r="N141" s="8">
        <f t="shared" si="18"/>
        <v>0</v>
      </c>
      <c r="O141" s="8">
        <v>0</v>
      </c>
    </row>
    <row r="142" spans="1:15" s="84" customFormat="1" ht="34.5" customHeight="1" hidden="1">
      <c r="A142" s="5" t="s">
        <v>33</v>
      </c>
      <c r="B142" s="6">
        <v>951</v>
      </c>
      <c r="C142" s="6" t="s">
        <v>51</v>
      </c>
      <c r="D142" s="6">
        <v>9990028970</v>
      </c>
      <c r="E142" s="7">
        <v>540</v>
      </c>
      <c r="F142" s="7">
        <v>251</v>
      </c>
      <c r="G142" s="31" t="s">
        <v>378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0</v>
      </c>
      <c r="O142" s="8">
        <v>0</v>
      </c>
    </row>
    <row r="143" spans="1:254" s="68" customFormat="1" ht="44.25" customHeight="1">
      <c r="A143" s="1" t="s">
        <v>449</v>
      </c>
      <c r="B143" s="2">
        <v>951</v>
      </c>
      <c r="C143" s="2" t="s">
        <v>352</v>
      </c>
      <c r="D143" s="3" t="s">
        <v>120</v>
      </c>
      <c r="E143" s="3" t="s">
        <v>1</v>
      </c>
      <c r="F143" s="3" t="s">
        <v>1</v>
      </c>
      <c r="G143" s="3" t="s">
        <v>1</v>
      </c>
      <c r="H143" s="4">
        <f aca="true" t="shared" si="42" ref="H143:M143">H144</f>
        <v>64900</v>
      </c>
      <c r="I143" s="4">
        <f t="shared" si="42"/>
        <v>64900</v>
      </c>
      <c r="J143" s="4">
        <f t="shared" si="42"/>
        <v>64900</v>
      </c>
      <c r="K143" s="4">
        <f t="shared" si="42"/>
        <v>0</v>
      </c>
      <c r="L143" s="4">
        <f t="shared" si="42"/>
        <v>0</v>
      </c>
      <c r="M143" s="4">
        <f t="shared" si="42"/>
        <v>64900</v>
      </c>
      <c r="N143" s="8">
        <f t="shared" si="18"/>
        <v>0</v>
      </c>
      <c r="O143" s="8">
        <v>0</v>
      </c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85"/>
      <c r="GM143" s="85"/>
      <c r="GN143" s="85"/>
      <c r="GO143" s="85"/>
      <c r="GP143" s="85"/>
      <c r="GQ143" s="85"/>
      <c r="GR143" s="85"/>
      <c r="GS143" s="85"/>
      <c r="GT143" s="85"/>
      <c r="GU143" s="85"/>
      <c r="GV143" s="85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  <c r="IN143" s="85"/>
      <c r="IO143" s="85"/>
      <c r="IP143" s="85"/>
      <c r="IQ143" s="85"/>
      <c r="IR143" s="85"/>
      <c r="IS143" s="85"/>
      <c r="IT143" s="85"/>
    </row>
    <row r="144" spans="1:15" s="84" customFormat="1" ht="16.5" customHeight="1">
      <c r="A144" s="5" t="s">
        <v>14</v>
      </c>
      <c r="B144" s="6">
        <v>951</v>
      </c>
      <c r="C144" s="6" t="s">
        <v>352</v>
      </c>
      <c r="D144" s="6">
        <v>9990028990</v>
      </c>
      <c r="E144" s="7">
        <v>245</v>
      </c>
      <c r="F144" s="7" t="s">
        <v>15</v>
      </c>
      <c r="G144" s="7" t="s">
        <v>1</v>
      </c>
      <c r="H144" s="8">
        <f>H145+H146</f>
        <v>64900</v>
      </c>
      <c r="I144" s="8">
        <f>I145+I146</f>
        <v>64900</v>
      </c>
      <c r="J144" s="8">
        <f>J145+J146</f>
        <v>64900</v>
      </c>
      <c r="K144" s="8">
        <f>K145</f>
        <v>0</v>
      </c>
      <c r="L144" s="8">
        <f>L145</f>
        <v>0</v>
      </c>
      <c r="M144" s="8">
        <f>M145+M146</f>
        <v>64900</v>
      </c>
      <c r="N144" s="8">
        <f t="shared" si="18"/>
        <v>0</v>
      </c>
      <c r="O144" s="8">
        <v>0</v>
      </c>
    </row>
    <row r="145" spans="1:15" s="84" customFormat="1" ht="15.75" customHeight="1">
      <c r="A145" s="5" t="s">
        <v>17</v>
      </c>
      <c r="B145" s="6">
        <v>951</v>
      </c>
      <c r="C145" s="6" t="s">
        <v>352</v>
      </c>
      <c r="D145" s="6">
        <v>9990028990</v>
      </c>
      <c r="E145" s="7">
        <v>245</v>
      </c>
      <c r="F145" s="7" t="s">
        <v>18</v>
      </c>
      <c r="G145" s="31" t="s">
        <v>413</v>
      </c>
      <c r="H145" s="8">
        <v>24900</v>
      </c>
      <c r="I145" s="8">
        <v>24900</v>
      </c>
      <c r="J145" s="8">
        <v>24900</v>
      </c>
      <c r="K145" s="8">
        <v>0</v>
      </c>
      <c r="L145" s="8">
        <v>0</v>
      </c>
      <c r="M145" s="8">
        <v>24900</v>
      </c>
      <c r="N145" s="8">
        <f t="shared" si="18"/>
        <v>0</v>
      </c>
      <c r="O145" s="8">
        <v>0</v>
      </c>
    </row>
    <row r="146" spans="1:15" s="84" customFormat="1" ht="15.75" customHeight="1">
      <c r="A146" s="5" t="s">
        <v>17</v>
      </c>
      <c r="B146" s="6">
        <v>951</v>
      </c>
      <c r="C146" s="6" t="s">
        <v>352</v>
      </c>
      <c r="D146" s="6">
        <v>9990028990</v>
      </c>
      <c r="E146" s="7">
        <v>245</v>
      </c>
      <c r="F146" s="7" t="s">
        <v>18</v>
      </c>
      <c r="G146" s="31" t="s">
        <v>454</v>
      </c>
      <c r="H146" s="8">
        <v>40000</v>
      </c>
      <c r="I146" s="8">
        <v>40000</v>
      </c>
      <c r="J146" s="8">
        <v>40000</v>
      </c>
      <c r="K146" s="8">
        <v>0</v>
      </c>
      <c r="L146" s="8">
        <v>0</v>
      </c>
      <c r="M146" s="8">
        <v>40000</v>
      </c>
      <c r="N146" s="8">
        <f>H146-J146</f>
        <v>0</v>
      </c>
      <c r="O146" s="8">
        <v>0</v>
      </c>
    </row>
    <row r="147" spans="1:254" s="68" customFormat="1" ht="74.25" customHeight="1">
      <c r="A147" s="1" t="s">
        <v>463</v>
      </c>
      <c r="B147" s="32">
        <v>951</v>
      </c>
      <c r="C147" s="32" t="s">
        <v>89</v>
      </c>
      <c r="D147" s="32" t="s">
        <v>462</v>
      </c>
      <c r="E147" s="30"/>
      <c r="F147" s="30"/>
      <c r="G147" s="30"/>
      <c r="H147" s="4">
        <f aca="true" t="shared" si="43" ref="H147:M147">H148</f>
        <v>3582000</v>
      </c>
      <c r="I147" s="4">
        <f t="shared" si="43"/>
        <v>3582000</v>
      </c>
      <c r="J147" s="4">
        <f t="shared" si="43"/>
        <v>3582000</v>
      </c>
      <c r="K147" s="4">
        <f t="shared" si="43"/>
        <v>0</v>
      </c>
      <c r="L147" s="4">
        <f t="shared" si="43"/>
        <v>0</v>
      </c>
      <c r="M147" s="4">
        <f t="shared" si="43"/>
        <v>3582000</v>
      </c>
      <c r="N147" s="8">
        <f t="shared" si="18"/>
        <v>0</v>
      </c>
      <c r="O147" s="8">
        <v>0</v>
      </c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  <c r="GO147" s="85"/>
      <c r="GP147" s="85"/>
      <c r="GQ147" s="85"/>
      <c r="GR147" s="85"/>
      <c r="GS147" s="85"/>
      <c r="GT147" s="85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  <c r="IN147" s="85"/>
      <c r="IO147" s="85"/>
      <c r="IP147" s="85"/>
      <c r="IQ147" s="85"/>
      <c r="IR147" s="85"/>
      <c r="IS147" s="85"/>
      <c r="IT147" s="85"/>
    </row>
    <row r="148" spans="1:15" s="84" customFormat="1" ht="19.5" customHeight="1">
      <c r="A148" s="5" t="s">
        <v>106</v>
      </c>
      <c r="B148" s="33" t="s">
        <v>90</v>
      </c>
      <c r="C148" s="33" t="s">
        <v>89</v>
      </c>
      <c r="D148" s="33" t="s">
        <v>462</v>
      </c>
      <c r="E148" s="31" t="s">
        <v>455</v>
      </c>
      <c r="F148" s="31"/>
      <c r="G148" s="31"/>
      <c r="H148" s="8">
        <f>H149+H150</f>
        <v>3582000</v>
      </c>
      <c r="I148" s="8">
        <f>I149+I150</f>
        <v>3582000</v>
      </c>
      <c r="J148" s="8">
        <f>J149+J150</f>
        <v>3582000</v>
      </c>
      <c r="K148" s="8">
        <f>K150</f>
        <v>0</v>
      </c>
      <c r="L148" s="8">
        <f>L150</f>
        <v>0</v>
      </c>
      <c r="M148" s="8">
        <f>M149+M150</f>
        <v>3582000</v>
      </c>
      <c r="N148" s="8">
        <f t="shared" si="18"/>
        <v>0</v>
      </c>
      <c r="O148" s="8">
        <v>0</v>
      </c>
    </row>
    <row r="149" spans="1:15" s="84" customFormat="1" ht="19.5" customHeight="1">
      <c r="A149" s="5" t="s">
        <v>106</v>
      </c>
      <c r="B149" s="33" t="s">
        <v>90</v>
      </c>
      <c r="C149" s="33" t="s">
        <v>89</v>
      </c>
      <c r="D149" s="33" t="s">
        <v>462</v>
      </c>
      <c r="E149" s="31" t="s">
        <v>455</v>
      </c>
      <c r="F149" s="31" t="s">
        <v>456</v>
      </c>
      <c r="G149" s="31" t="s">
        <v>454</v>
      </c>
      <c r="H149" s="8">
        <v>172000</v>
      </c>
      <c r="I149" s="8">
        <v>172000</v>
      </c>
      <c r="J149" s="8">
        <v>172000</v>
      </c>
      <c r="K149" s="8">
        <v>0</v>
      </c>
      <c r="L149" s="8">
        <v>0</v>
      </c>
      <c r="M149" s="8">
        <v>172000</v>
      </c>
      <c r="N149" s="8">
        <f>H149-J149</f>
        <v>0</v>
      </c>
      <c r="O149" s="8">
        <v>0</v>
      </c>
    </row>
    <row r="150" spans="1:15" s="84" customFormat="1" ht="19.5" customHeight="1">
      <c r="A150" s="5" t="s">
        <v>106</v>
      </c>
      <c r="B150" s="33" t="s">
        <v>90</v>
      </c>
      <c r="C150" s="33" t="s">
        <v>89</v>
      </c>
      <c r="D150" s="33" t="s">
        <v>462</v>
      </c>
      <c r="E150" s="31" t="s">
        <v>455</v>
      </c>
      <c r="F150" s="31" t="s">
        <v>456</v>
      </c>
      <c r="G150" s="31" t="s">
        <v>461</v>
      </c>
      <c r="H150" s="8">
        <v>3410000</v>
      </c>
      <c r="I150" s="8">
        <v>3410000</v>
      </c>
      <c r="J150" s="8">
        <v>3410000</v>
      </c>
      <c r="K150" s="8">
        <v>0</v>
      </c>
      <c r="L150" s="8">
        <v>0</v>
      </c>
      <c r="M150" s="8">
        <v>3410000</v>
      </c>
      <c r="N150" s="8">
        <f t="shared" si="18"/>
        <v>0</v>
      </c>
      <c r="O150" s="8">
        <v>0</v>
      </c>
    </row>
    <row r="151" spans="1:254" s="68" customFormat="1" ht="89.25" customHeight="1" hidden="1">
      <c r="A151" s="1" t="s">
        <v>52</v>
      </c>
      <c r="B151" s="2">
        <v>951</v>
      </c>
      <c r="C151" s="2" t="s">
        <v>54</v>
      </c>
      <c r="D151" s="2" t="s">
        <v>53</v>
      </c>
      <c r="E151" s="3" t="s">
        <v>1</v>
      </c>
      <c r="F151" s="3" t="s">
        <v>1</v>
      </c>
      <c r="G151" s="3" t="s">
        <v>1</v>
      </c>
      <c r="H151" s="4">
        <f>H152</f>
        <v>0</v>
      </c>
      <c r="I151" s="4">
        <f aca="true" t="shared" si="44" ref="I151:M152">I152</f>
        <v>0</v>
      </c>
      <c r="J151" s="4">
        <f t="shared" si="44"/>
        <v>0</v>
      </c>
      <c r="K151" s="4">
        <f t="shared" si="44"/>
        <v>0</v>
      </c>
      <c r="L151" s="4">
        <f t="shared" si="44"/>
        <v>0</v>
      </c>
      <c r="M151" s="4">
        <f t="shared" si="44"/>
        <v>0</v>
      </c>
      <c r="N151" s="8">
        <f aca="true" t="shared" si="45" ref="N151:N233">H151-J151</f>
        <v>0</v>
      </c>
      <c r="O151" s="8">
        <v>0</v>
      </c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</row>
    <row r="152" spans="1:15" s="84" customFormat="1" ht="22.5" customHeight="1" hidden="1">
      <c r="A152" s="5" t="s">
        <v>55</v>
      </c>
      <c r="B152" s="6">
        <v>951</v>
      </c>
      <c r="C152" s="6" t="s">
        <v>54</v>
      </c>
      <c r="D152" s="6" t="s">
        <v>53</v>
      </c>
      <c r="E152" s="7" t="s">
        <v>57</v>
      </c>
      <c r="F152" s="7" t="s">
        <v>56</v>
      </c>
      <c r="G152" s="7" t="s">
        <v>1</v>
      </c>
      <c r="H152" s="8">
        <f>H153</f>
        <v>0</v>
      </c>
      <c r="I152" s="8">
        <f t="shared" si="44"/>
        <v>0</v>
      </c>
      <c r="J152" s="8">
        <f t="shared" si="44"/>
        <v>0</v>
      </c>
      <c r="K152" s="8">
        <f t="shared" si="44"/>
        <v>0</v>
      </c>
      <c r="L152" s="8">
        <f t="shared" si="44"/>
        <v>0</v>
      </c>
      <c r="M152" s="8">
        <f t="shared" si="44"/>
        <v>0</v>
      </c>
      <c r="N152" s="8">
        <f t="shared" si="45"/>
        <v>0</v>
      </c>
      <c r="O152" s="8">
        <v>0</v>
      </c>
    </row>
    <row r="153" spans="1:15" s="84" customFormat="1" ht="33.75" customHeight="1" hidden="1">
      <c r="A153" s="5" t="s">
        <v>58</v>
      </c>
      <c r="B153" s="6">
        <v>951</v>
      </c>
      <c r="C153" s="6" t="s">
        <v>54</v>
      </c>
      <c r="D153" s="6" t="s">
        <v>53</v>
      </c>
      <c r="E153" s="7" t="s">
        <v>57</v>
      </c>
      <c r="F153" s="7" t="s">
        <v>87</v>
      </c>
      <c r="G153" s="7" t="s">
        <v>60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5"/>
        <v>0</v>
      </c>
      <c r="O153" s="8">
        <v>0</v>
      </c>
    </row>
    <row r="154" spans="1:254" s="68" customFormat="1" ht="60.75" customHeight="1" hidden="1">
      <c r="A154" s="1" t="s">
        <v>61</v>
      </c>
      <c r="B154" s="2">
        <v>951</v>
      </c>
      <c r="C154" s="2" t="s">
        <v>54</v>
      </c>
      <c r="D154" s="2" t="s">
        <v>127</v>
      </c>
      <c r="E154" s="3" t="s">
        <v>1</v>
      </c>
      <c r="F154" s="3" t="s">
        <v>1</v>
      </c>
      <c r="G154" s="3" t="s">
        <v>1</v>
      </c>
      <c r="H154" s="4">
        <f aca="true" t="shared" si="46" ref="H154:M154">H155</f>
        <v>0</v>
      </c>
      <c r="I154" s="4">
        <f t="shared" si="46"/>
        <v>0</v>
      </c>
      <c r="J154" s="4">
        <f t="shared" si="46"/>
        <v>0</v>
      </c>
      <c r="K154" s="4">
        <f t="shared" si="46"/>
        <v>0</v>
      </c>
      <c r="L154" s="4">
        <f t="shared" si="46"/>
        <v>0</v>
      </c>
      <c r="M154" s="4">
        <f t="shared" si="46"/>
        <v>0</v>
      </c>
      <c r="N154" s="8">
        <f t="shared" si="45"/>
        <v>0</v>
      </c>
      <c r="O154" s="8">
        <v>0</v>
      </c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85"/>
      <c r="GM154" s="85"/>
      <c r="GN154" s="85"/>
      <c r="GO154" s="85"/>
      <c r="GP154" s="85"/>
      <c r="GQ154" s="85"/>
      <c r="GR154" s="85"/>
      <c r="GS154" s="85"/>
      <c r="GT154" s="85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85"/>
      <c r="IH154" s="85"/>
      <c r="II154" s="85"/>
      <c r="IJ154" s="85"/>
      <c r="IK154" s="85"/>
      <c r="IL154" s="85"/>
      <c r="IM154" s="85"/>
      <c r="IN154" s="85"/>
      <c r="IO154" s="85"/>
      <c r="IP154" s="85"/>
      <c r="IQ154" s="85"/>
      <c r="IR154" s="85"/>
      <c r="IS154" s="85"/>
      <c r="IT154" s="85"/>
    </row>
    <row r="155" spans="1:15" s="84" customFormat="1" ht="20.25" customHeight="1" hidden="1">
      <c r="A155" s="5" t="s">
        <v>14</v>
      </c>
      <c r="B155" s="6">
        <v>951</v>
      </c>
      <c r="C155" s="6" t="s">
        <v>54</v>
      </c>
      <c r="D155" s="6" t="s">
        <v>127</v>
      </c>
      <c r="E155" s="7" t="s">
        <v>16</v>
      </c>
      <c r="F155" s="7" t="s">
        <v>15</v>
      </c>
      <c r="G155" s="7" t="s">
        <v>1</v>
      </c>
      <c r="H155" s="8">
        <f aca="true" t="shared" si="47" ref="H155:M155">H157+H156</f>
        <v>0</v>
      </c>
      <c r="I155" s="8">
        <f t="shared" si="47"/>
        <v>0</v>
      </c>
      <c r="J155" s="8">
        <f t="shared" si="47"/>
        <v>0</v>
      </c>
      <c r="K155" s="8">
        <f t="shared" si="47"/>
        <v>0</v>
      </c>
      <c r="L155" s="8">
        <f t="shared" si="47"/>
        <v>0</v>
      </c>
      <c r="M155" s="8">
        <f t="shared" si="47"/>
        <v>0</v>
      </c>
      <c r="N155" s="8">
        <f t="shared" si="45"/>
        <v>0</v>
      </c>
      <c r="O155" s="8">
        <v>0</v>
      </c>
    </row>
    <row r="156" spans="1:15" s="84" customFormat="1" ht="20.25" customHeight="1" hidden="1">
      <c r="A156" s="5" t="s">
        <v>25</v>
      </c>
      <c r="B156" s="6">
        <v>951</v>
      </c>
      <c r="C156" s="6" t="s">
        <v>54</v>
      </c>
      <c r="D156" s="6" t="s">
        <v>127</v>
      </c>
      <c r="E156" s="7" t="s">
        <v>16</v>
      </c>
      <c r="F156" s="7" t="s">
        <v>26</v>
      </c>
      <c r="G156" s="7" t="s">
        <v>8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45"/>
        <v>0</v>
      </c>
      <c r="O156" s="8">
        <v>0</v>
      </c>
    </row>
    <row r="157" spans="1:15" s="84" customFormat="1" ht="19.5" customHeight="1" hidden="1">
      <c r="A157" s="5" t="s">
        <v>17</v>
      </c>
      <c r="B157" s="6">
        <v>951</v>
      </c>
      <c r="C157" s="6" t="s">
        <v>54</v>
      </c>
      <c r="D157" s="6" t="s">
        <v>127</v>
      </c>
      <c r="E157" s="7" t="s">
        <v>16</v>
      </c>
      <c r="F157" s="7" t="s">
        <v>18</v>
      </c>
      <c r="G157" s="7" t="s">
        <v>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5"/>
        <v>0</v>
      </c>
      <c r="O157" s="8">
        <v>0</v>
      </c>
    </row>
    <row r="158" spans="1:254" s="68" customFormat="1" ht="38.25" customHeight="1" hidden="1">
      <c r="A158" s="1" t="s">
        <v>339</v>
      </c>
      <c r="B158" s="2">
        <v>951</v>
      </c>
      <c r="C158" s="2" t="s">
        <v>54</v>
      </c>
      <c r="D158" s="2" t="s">
        <v>342</v>
      </c>
      <c r="E158" s="3" t="s">
        <v>1</v>
      </c>
      <c r="F158" s="3" t="s">
        <v>1</v>
      </c>
      <c r="G158" s="3" t="s">
        <v>1</v>
      </c>
      <c r="H158" s="4">
        <f aca="true" t="shared" si="48" ref="H158:M158">H159+H161</f>
        <v>0</v>
      </c>
      <c r="I158" s="4">
        <f t="shared" si="48"/>
        <v>0</v>
      </c>
      <c r="J158" s="4">
        <f t="shared" si="48"/>
        <v>0</v>
      </c>
      <c r="K158" s="4">
        <f t="shared" si="48"/>
        <v>0</v>
      </c>
      <c r="L158" s="4">
        <f t="shared" si="48"/>
        <v>0</v>
      </c>
      <c r="M158" s="4">
        <f t="shared" si="48"/>
        <v>0</v>
      </c>
      <c r="N158" s="8">
        <f t="shared" si="45"/>
        <v>0</v>
      </c>
      <c r="O158" s="8">
        <v>0</v>
      </c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85"/>
      <c r="GM158" s="85"/>
      <c r="GN158" s="85"/>
      <c r="GO158" s="85"/>
      <c r="GP158" s="85"/>
      <c r="GQ158" s="85"/>
      <c r="GR158" s="85"/>
      <c r="GS158" s="85"/>
      <c r="GT158" s="85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85"/>
      <c r="IH158" s="85"/>
      <c r="II158" s="85"/>
      <c r="IJ158" s="85"/>
      <c r="IK158" s="85"/>
      <c r="IL158" s="85"/>
      <c r="IM158" s="85"/>
      <c r="IN158" s="85"/>
      <c r="IO158" s="85"/>
      <c r="IP158" s="85"/>
      <c r="IQ158" s="85"/>
      <c r="IR158" s="85"/>
      <c r="IS158" s="85"/>
      <c r="IT158" s="85"/>
    </row>
    <row r="159" spans="1:15" s="84" customFormat="1" ht="20.25" customHeight="1" hidden="1">
      <c r="A159" s="5" t="s">
        <v>379</v>
      </c>
      <c r="B159" s="6">
        <v>951</v>
      </c>
      <c r="C159" s="6" t="s">
        <v>54</v>
      </c>
      <c r="D159" s="6" t="s">
        <v>342</v>
      </c>
      <c r="E159" s="7" t="s">
        <v>16</v>
      </c>
      <c r="F159" s="7">
        <v>220</v>
      </c>
      <c r="G159" s="7" t="s">
        <v>1</v>
      </c>
      <c r="H159" s="8">
        <f>H160</f>
        <v>0</v>
      </c>
      <c r="I159" s="8">
        <f>I161+I162</f>
        <v>0</v>
      </c>
      <c r="J159" s="8">
        <f>J161+J162</f>
        <v>0</v>
      </c>
      <c r="K159" s="8">
        <f>K162</f>
        <v>0</v>
      </c>
      <c r="L159" s="8">
        <f>L162</f>
        <v>0</v>
      </c>
      <c r="M159" s="8">
        <f>M161+M162</f>
        <v>0</v>
      </c>
      <c r="N159" s="8">
        <f t="shared" si="45"/>
        <v>0</v>
      </c>
      <c r="O159" s="8">
        <v>0</v>
      </c>
    </row>
    <row r="160" spans="1:15" s="84" customFormat="1" ht="20.25" customHeight="1" hidden="1">
      <c r="A160" s="5" t="s">
        <v>379</v>
      </c>
      <c r="B160" s="6">
        <v>951</v>
      </c>
      <c r="C160" s="6" t="s">
        <v>54</v>
      </c>
      <c r="D160" s="6" t="s">
        <v>342</v>
      </c>
      <c r="E160" s="7" t="s">
        <v>16</v>
      </c>
      <c r="F160" s="7">
        <v>226</v>
      </c>
      <c r="G160" s="7" t="s">
        <v>1</v>
      </c>
      <c r="H160" s="8">
        <v>0</v>
      </c>
      <c r="I160" s="8">
        <f>I162+I163</f>
        <v>0</v>
      </c>
      <c r="J160" s="8">
        <f>J162+J163</f>
        <v>0</v>
      </c>
      <c r="K160" s="8">
        <f>K163</f>
        <v>0</v>
      </c>
      <c r="L160" s="8">
        <f>L163</f>
        <v>0</v>
      </c>
      <c r="M160" s="8">
        <f>M162+M163</f>
        <v>0</v>
      </c>
      <c r="N160" s="8">
        <f>H160-J160</f>
        <v>0</v>
      </c>
      <c r="O160" s="8">
        <v>0</v>
      </c>
    </row>
    <row r="161" spans="1:15" s="84" customFormat="1" ht="21.75" customHeight="1" hidden="1">
      <c r="A161" s="5" t="s">
        <v>106</v>
      </c>
      <c r="B161" s="6">
        <v>951</v>
      </c>
      <c r="C161" s="6" t="s">
        <v>54</v>
      </c>
      <c r="D161" s="6" t="s">
        <v>342</v>
      </c>
      <c r="E161" s="7" t="s">
        <v>16</v>
      </c>
      <c r="F161" s="7">
        <v>340</v>
      </c>
      <c r="G161" s="31"/>
      <c r="H161" s="8">
        <f aca="true" t="shared" si="49" ref="H161:M161">H162</f>
        <v>0</v>
      </c>
      <c r="I161" s="8">
        <f t="shared" si="49"/>
        <v>0</v>
      </c>
      <c r="J161" s="8">
        <f t="shared" si="49"/>
        <v>0</v>
      </c>
      <c r="K161" s="8">
        <f t="shared" si="49"/>
        <v>0</v>
      </c>
      <c r="L161" s="8">
        <f t="shared" si="49"/>
        <v>0</v>
      </c>
      <c r="M161" s="8">
        <f t="shared" si="49"/>
        <v>0</v>
      </c>
      <c r="N161" s="8">
        <f t="shared" si="45"/>
        <v>0</v>
      </c>
      <c r="O161" s="8">
        <v>0</v>
      </c>
    </row>
    <row r="162" spans="1:15" s="84" customFormat="1" ht="21.75" customHeight="1" hidden="1">
      <c r="A162" s="5" t="s">
        <v>19</v>
      </c>
      <c r="B162" s="6">
        <v>951</v>
      </c>
      <c r="C162" s="6" t="s">
        <v>54</v>
      </c>
      <c r="D162" s="6" t="s">
        <v>342</v>
      </c>
      <c r="E162" s="7" t="s">
        <v>16</v>
      </c>
      <c r="F162" s="7">
        <v>340</v>
      </c>
      <c r="G162" s="31" t="s">
        <v>340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5"/>
        <v>0</v>
      </c>
      <c r="O162" s="8">
        <v>0</v>
      </c>
    </row>
    <row r="163" spans="1:15" s="85" customFormat="1" ht="153" customHeight="1" hidden="1">
      <c r="A163" s="1" t="s">
        <v>335</v>
      </c>
      <c r="B163" s="2">
        <v>951</v>
      </c>
      <c r="C163" s="32" t="s">
        <v>102</v>
      </c>
      <c r="D163" s="30" t="s">
        <v>103</v>
      </c>
      <c r="E163" s="3"/>
      <c r="F163" s="3"/>
      <c r="G163" s="3"/>
      <c r="H163" s="4">
        <f>H164</f>
        <v>0</v>
      </c>
      <c r="I163" s="4">
        <f aca="true" t="shared" si="50" ref="I163:M164">I164</f>
        <v>0</v>
      </c>
      <c r="J163" s="4">
        <f t="shared" si="50"/>
        <v>0</v>
      </c>
      <c r="K163" s="4">
        <f t="shared" si="50"/>
        <v>0</v>
      </c>
      <c r="L163" s="4">
        <f t="shared" si="50"/>
        <v>0</v>
      </c>
      <c r="M163" s="4">
        <f t="shared" si="50"/>
        <v>0</v>
      </c>
      <c r="N163" s="8">
        <f t="shared" si="45"/>
        <v>0</v>
      </c>
      <c r="O163" s="8">
        <v>0</v>
      </c>
    </row>
    <row r="164" spans="1:15" s="84" customFormat="1" ht="21.75" customHeight="1" hidden="1">
      <c r="A164" s="5" t="s">
        <v>101</v>
      </c>
      <c r="B164" s="6">
        <v>951</v>
      </c>
      <c r="C164" s="33" t="s">
        <v>102</v>
      </c>
      <c r="D164" s="31" t="s">
        <v>103</v>
      </c>
      <c r="E164" s="7">
        <v>414</v>
      </c>
      <c r="F164" s="7">
        <v>220</v>
      </c>
      <c r="G164" s="7"/>
      <c r="H164" s="8">
        <f>H165</f>
        <v>0</v>
      </c>
      <c r="I164" s="8">
        <f t="shared" si="50"/>
        <v>0</v>
      </c>
      <c r="J164" s="8">
        <f t="shared" si="50"/>
        <v>0</v>
      </c>
      <c r="K164" s="8">
        <f t="shared" si="50"/>
        <v>0</v>
      </c>
      <c r="L164" s="8">
        <f t="shared" si="50"/>
        <v>0</v>
      </c>
      <c r="M164" s="8">
        <f t="shared" si="50"/>
        <v>0</v>
      </c>
      <c r="N164" s="8">
        <f t="shared" si="45"/>
        <v>0</v>
      </c>
      <c r="O164" s="8">
        <v>0</v>
      </c>
    </row>
    <row r="165" spans="1:15" s="84" customFormat="1" ht="21.75" customHeight="1" hidden="1">
      <c r="A165" s="5" t="s">
        <v>100</v>
      </c>
      <c r="B165" s="6">
        <v>951</v>
      </c>
      <c r="C165" s="6" t="s">
        <v>54</v>
      </c>
      <c r="D165" s="31" t="s">
        <v>103</v>
      </c>
      <c r="E165" s="7">
        <v>414</v>
      </c>
      <c r="F165" s="7">
        <v>226</v>
      </c>
      <c r="G165" s="7">
        <v>26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5"/>
        <v>0</v>
      </c>
      <c r="O165" s="8">
        <v>0</v>
      </c>
    </row>
    <row r="166" spans="1:254" s="68" customFormat="1" ht="89.25" customHeight="1" hidden="1">
      <c r="A166" s="1" t="s">
        <v>62</v>
      </c>
      <c r="B166" s="2">
        <v>951</v>
      </c>
      <c r="C166" s="2" t="s">
        <v>54</v>
      </c>
      <c r="D166" s="3" t="s">
        <v>63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51" ref="I166:M167">I167</f>
        <v>0</v>
      </c>
      <c r="J166" s="4">
        <f t="shared" si="51"/>
        <v>0</v>
      </c>
      <c r="K166" s="4">
        <f t="shared" si="51"/>
        <v>0</v>
      </c>
      <c r="L166" s="4">
        <f t="shared" si="51"/>
        <v>0</v>
      </c>
      <c r="M166" s="4">
        <f t="shared" si="51"/>
        <v>0</v>
      </c>
      <c r="N166" s="8">
        <f t="shared" si="45"/>
        <v>0</v>
      </c>
      <c r="O166" s="8">
        <v>0</v>
      </c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  <c r="FS166" s="85"/>
      <c r="FT166" s="85"/>
      <c r="FU166" s="85"/>
      <c r="FV166" s="85"/>
      <c r="FW166" s="85"/>
      <c r="FX166" s="85"/>
      <c r="FY166" s="85"/>
      <c r="FZ166" s="85"/>
      <c r="GA166" s="85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85"/>
      <c r="GM166" s="85"/>
      <c r="GN166" s="85"/>
      <c r="GO166" s="85"/>
      <c r="GP166" s="85"/>
      <c r="GQ166" s="85"/>
      <c r="GR166" s="85"/>
      <c r="GS166" s="85"/>
      <c r="GT166" s="85"/>
      <c r="GU166" s="85"/>
      <c r="GV166" s="85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85"/>
      <c r="IH166" s="85"/>
      <c r="II166" s="85"/>
      <c r="IJ166" s="85"/>
      <c r="IK166" s="85"/>
      <c r="IL166" s="85"/>
      <c r="IM166" s="85"/>
      <c r="IN166" s="85"/>
      <c r="IO166" s="85"/>
      <c r="IP166" s="85"/>
      <c r="IQ166" s="85"/>
      <c r="IR166" s="85"/>
      <c r="IS166" s="85"/>
      <c r="IT166" s="85"/>
    </row>
    <row r="167" spans="1:15" s="84" customFormat="1" ht="22.5" customHeight="1" hidden="1">
      <c r="A167" s="5" t="s">
        <v>55</v>
      </c>
      <c r="B167" s="6">
        <v>951</v>
      </c>
      <c r="C167" s="6" t="s">
        <v>54</v>
      </c>
      <c r="D167" s="7" t="s">
        <v>63</v>
      </c>
      <c r="E167" s="7" t="s">
        <v>57</v>
      </c>
      <c r="F167" s="7" t="s">
        <v>56</v>
      </c>
      <c r="G167" s="7" t="s">
        <v>1</v>
      </c>
      <c r="H167" s="8">
        <f>H168</f>
        <v>0</v>
      </c>
      <c r="I167" s="8">
        <f t="shared" si="51"/>
        <v>0</v>
      </c>
      <c r="J167" s="8">
        <f t="shared" si="51"/>
        <v>0</v>
      </c>
      <c r="K167" s="8">
        <f t="shared" si="51"/>
        <v>0</v>
      </c>
      <c r="L167" s="8">
        <f t="shared" si="51"/>
        <v>0</v>
      </c>
      <c r="M167" s="8">
        <f t="shared" si="51"/>
        <v>0</v>
      </c>
      <c r="N167" s="8">
        <f t="shared" si="45"/>
        <v>0</v>
      </c>
      <c r="O167" s="8">
        <v>0</v>
      </c>
    </row>
    <row r="168" spans="1:15" s="84" customFormat="1" ht="30.75" customHeight="1" hidden="1">
      <c r="A168" s="5" t="s">
        <v>58</v>
      </c>
      <c r="B168" s="6">
        <v>951</v>
      </c>
      <c r="C168" s="6" t="s">
        <v>54</v>
      </c>
      <c r="D168" s="7" t="s">
        <v>63</v>
      </c>
      <c r="E168" s="7" t="s">
        <v>57</v>
      </c>
      <c r="F168" s="7">
        <v>242</v>
      </c>
      <c r="G168" s="7" t="s">
        <v>64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5"/>
        <v>0</v>
      </c>
      <c r="O168" s="8">
        <v>0</v>
      </c>
    </row>
    <row r="169" spans="1:254" s="68" customFormat="1" ht="38.25" customHeight="1" hidden="1">
      <c r="A169" s="1" t="s">
        <v>65</v>
      </c>
      <c r="B169" s="2">
        <v>951</v>
      </c>
      <c r="C169" s="2" t="s">
        <v>66</v>
      </c>
      <c r="D169" s="3" t="s">
        <v>336</v>
      </c>
      <c r="E169" s="3" t="s">
        <v>1</v>
      </c>
      <c r="F169" s="3" t="s">
        <v>1</v>
      </c>
      <c r="G169" s="3" t="s">
        <v>1</v>
      </c>
      <c r="H169" s="4">
        <f>H170</f>
        <v>0</v>
      </c>
      <c r="I169" s="4">
        <f aca="true" t="shared" si="52" ref="I169:M170">I170</f>
        <v>0</v>
      </c>
      <c r="J169" s="4">
        <f t="shared" si="52"/>
        <v>0</v>
      </c>
      <c r="K169" s="4">
        <f t="shared" si="52"/>
        <v>0</v>
      </c>
      <c r="L169" s="4">
        <f t="shared" si="52"/>
        <v>0</v>
      </c>
      <c r="M169" s="4">
        <f t="shared" si="52"/>
        <v>0</v>
      </c>
      <c r="N169" s="8">
        <f t="shared" si="45"/>
        <v>0</v>
      </c>
      <c r="O169" s="8">
        <v>0</v>
      </c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85"/>
      <c r="IH169" s="85"/>
      <c r="II169" s="85"/>
      <c r="IJ169" s="85"/>
      <c r="IK169" s="85"/>
      <c r="IL169" s="85"/>
      <c r="IM169" s="85"/>
      <c r="IN169" s="85"/>
      <c r="IO169" s="85"/>
      <c r="IP169" s="85"/>
      <c r="IQ169" s="85"/>
      <c r="IR169" s="85"/>
      <c r="IS169" s="85"/>
      <c r="IT169" s="85"/>
    </row>
    <row r="170" spans="1:15" s="84" customFormat="1" ht="21.75" customHeight="1" hidden="1">
      <c r="A170" s="5" t="s">
        <v>14</v>
      </c>
      <c r="B170" s="6">
        <v>951</v>
      </c>
      <c r="C170" s="6" t="s">
        <v>66</v>
      </c>
      <c r="D170" s="7" t="s">
        <v>336</v>
      </c>
      <c r="E170" s="7" t="s">
        <v>16</v>
      </c>
      <c r="F170" s="7" t="s">
        <v>15</v>
      </c>
      <c r="G170" s="7" t="s">
        <v>1</v>
      </c>
      <c r="H170" s="8">
        <f>H171</f>
        <v>0</v>
      </c>
      <c r="I170" s="8">
        <f t="shared" si="52"/>
        <v>0</v>
      </c>
      <c r="J170" s="8">
        <f t="shared" si="52"/>
        <v>0</v>
      </c>
      <c r="K170" s="8">
        <f>K171</f>
        <v>0</v>
      </c>
      <c r="L170" s="8">
        <f>L171</f>
        <v>0</v>
      </c>
      <c r="M170" s="8">
        <f t="shared" si="52"/>
        <v>0</v>
      </c>
      <c r="N170" s="8">
        <f t="shared" si="45"/>
        <v>0</v>
      </c>
      <c r="O170" s="8">
        <v>0</v>
      </c>
    </row>
    <row r="171" spans="1:15" s="84" customFormat="1" ht="21.75" customHeight="1" hidden="1">
      <c r="A171" s="5" t="s">
        <v>25</v>
      </c>
      <c r="B171" s="6">
        <v>951</v>
      </c>
      <c r="C171" s="6" t="s">
        <v>66</v>
      </c>
      <c r="D171" s="7" t="s">
        <v>336</v>
      </c>
      <c r="E171" s="7" t="s">
        <v>16</v>
      </c>
      <c r="F171" s="7" t="s">
        <v>26</v>
      </c>
      <c r="G171" s="7"/>
      <c r="H171" s="8">
        <v>0</v>
      </c>
      <c r="I171" s="8">
        <v>0</v>
      </c>
      <c r="J171" s="8">
        <v>0</v>
      </c>
      <c r="K171" s="8"/>
      <c r="L171" s="8"/>
      <c r="M171" s="8">
        <v>0</v>
      </c>
      <c r="N171" s="8">
        <f t="shared" si="45"/>
        <v>0</v>
      </c>
      <c r="O171" s="8">
        <v>0</v>
      </c>
    </row>
    <row r="172" spans="1:254" s="68" customFormat="1" ht="23.25" customHeight="1" hidden="1">
      <c r="A172" s="1" t="s">
        <v>341</v>
      </c>
      <c r="B172" s="2">
        <v>951</v>
      </c>
      <c r="C172" s="2" t="s">
        <v>54</v>
      </c>
      <c r="D172" s="2">
        <v>9990028740</v>
      </c>
      <c r="E172" s="3" t="s">
        <v>1</v>
      </c>
      <c r="F172" s="3" t="s">
        <v>1</v>
      </c>
      <c r="G172" s="3" t="s">
        <v>1</v>
      </c>
      <c r="H172" s="4">
        <f>H173+H175</f>
        <v>0</v>
      </c>
      <c r="I172" s="4">
        <f>I173+I175</f>
        <v>0</v>
      </c>
      <c r="J172" s="4">
        <f>J173+J175</f>
        <v>0</v>
      </c>
      <c r="K172" s="4">
        <f>K173</f>
        <v>0</v>
      </c>
      <c r="L172" s="4">
        <f>L173</f>
        <v>0</v>
      </c>
      <c r="M172" s="4">
        <f>M173+M175</f>
        <v>0</v>
      </c>
      <c r="N172" s="8">
        <f t="shared" si="45"/>
        <v>0</v>
      </c>
      <c r="O172" s="8">
        <v>0</v>
      </c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  <c r="GF172" s="85"/>
      <c r="GG172" s="85"/>
      <c r="GH172" s="85"/>
      <c r="GI172" s="85"/>
      <c r="GJ172" s="85"/>
      <c r="GK172" s="85"/>
      <c r="GL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</row>
    <row r="173" spans="1:15" s="84" customFormat="1" ht="21.75" customHeight="1" hidden="1">
      <c r="A173" s="5" t="s">
        <v>27</v>
      </c>
      <c r="B173" s="6">
        <v>951</v>
      </c>
      <c r="C173" s="6" t="s">
        <v>54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>H174</f>
        <v>0</v>
      </c>
      <c r="I173" s="8">
        <f>I174</f>
        <v>0</v>
      </c>
      <c r="J173" s="8">
        <f>J174</f>
        <v>0</v>
      </c>
      <c r="K173" s="8">
        <f>K174</f>
        <v>0</v>
      </c>
      <c r="L173" s="8">
        <f>L174</f>
        <v>0</v>
      </c>
      <c r="M173" s="8">
        <f>M174</f>
        <v>0</v>
      </c>
      <c r="N173" s="8">
        <f t="shared" si="45"/>
        <v>0</v>
      </c>
      <c r="O173" s="8">
        <v>0</v>
      </c>
    </row>
    <row r="174" spans="1:15" s="84" customFormat="1" ht="21.75" customHeight="1" hidden="1">
      <c r="A174" s="5" t="s">
        <v>27</v>
      </c>
      <c r="B174" s="6">
        <v>951</v>
      </c>
      <c r="C174" s="6" t="s">
        <v>54</v>
      </c>
      <c r="D174" s="6">
        <v>9990028740</v>
      </c>
      <c r="E174" s="6">
        <v>853</v>
      </c>
      <c r="F174" s="7">
        <v>290</v>
      </c>
      <c r="G174" s="31" t="s">
        <v>340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5"/>
        <v>0</v>
      </c>
      <c r="O174" s="8">
        <v>0</v>
      </c>
    </row>
    <row r="175" spans="1:15" s="84" customFormat="1" ht="21.75" customHeight="1" hidden="1">
      <c r="A175" s="5" t="s">
        <v>27</v>
      </c>
      <c r="B175" s="6">
        <v>951</v>
      </c>
      <c r="C175" s="6" t="s">
        <v>54</v>
      </c>
      <c r="D175" s="6">
        <v>9990028740</v>
      </c>
      <c r="E175" s="6">
        <v>853</v>
      </c>
      <c r="F175" s="7">
        <v>290</v>
      </c>
      <c r="G175" s="7" t="s">
        <v>1</v>
      </c>
      <c r="H175" s="8">
        <f aca="true" t="shared" si="53" ref="H175:M175">H176</f>
        <v>0</v>
      </c>
      <c r="I175" s="8">
        <f t="shared" si="53"/>
        <v>0</v>
      </c>
      <c r="J175" s="8">
        <f t="shared" si="53"/>
        <v>0</v>
      </c>
      <c r="K175" s="8">
        <f t="shared" si="53"/>
        <v>0</v>
      </c>
      <c r="L175" s="8">
        <f t="shared" si="53"/>
        <v>0</v>
      </c>
      <c r="M175" s="8">
        <f t="shared" si="53"/>
        <v>0</v>
      </c>
      <c r="N175" s="8">
        <f t="shared" si="45"/>
        <v>0</v>
      </c>
      <c r="O175" s="8">
        <v>0</v>
      </c>
    </row>
    <row r="176" spans="1:15" s="84" customFormat="1" ht="21.75" customHeight="1" hidden="1">
      <c r="A176" s="5" t="s">
        <v>27</v>
      </c>
      <c r="B176" s="6">
        <v>951</v>
      </c>
      <c r="C176" s="6" t="s">
        <v>54</v>
      </c>
      <c r="D176" s="6">
        <v>9990028740</v>
      </c>
      <c r="E176" s="6">
        <v>853</v>
      </c>
      <c r="F176" s="7">
        <v>290</v>
      </c>
      <c r="G176" s="31" t="s">
        <v>91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5"/>
        <v>0</v>
      </c>
      <c r="O176" s="8">
        <v>0</v>
      </c>
    </row>
    <row r="177" spans="1:254" s="68" customFormat="1" ht="72.75" customHeight="1" hidden="1">
      <c r="A177" s="1" t="s">
        <v>50</v>
      </c>
      <c r="B177" s="2">
        <v>951</v>
      </c>
      <c r="C177" s="2" t="s">
        <v>66</v>
      </c>
      <c r="D177" s="3" t="s">
        <v>125</v>
      </c>
      <c r="E177" s="3" t="s">
        <v>1</v>
      </c>
      <c r="F177" s="3" t="s">
        <v>1</v>
      </c>
      <c r="G177" s="3" t="s">
        <v>1</v>
      </c>
      <c r="H177" s="4">
        <f aca="true" t="shared" si="54" ref="H177:J178">H178</f>
        <v>0</v>
      </c>
      <c r="I177" s="4">
        <f t="shared" si="54"/>
        <v>0</v>
      </c>
      <c r="J177" s="4">
        <f t="shared" si="54"/>
        <v>0</v>
      </c>
      <c r="K177" s="4">
        <f aca="true" t="shared" si="55" ref="K177:M178">K178</f>
        <v>0</v>
      </c>
      <c r="L177" s="4">
        <f t="shared" si="55"/>
        <v>0</v>
      </c>
      <c r="M177" s="4">
        <f t="shared" si="55"/>
        <v>0</v>
      </c>
      <c r="N177" s="8">
        <f t="shared" si="45"/>
        <v>0</v>
      </c>
      <c r="O177" s="8">
        <v>0</v>
      </c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  <c r="FS177" s="85"/>
      <c r="FT177" s="85"/>
      <c r="FU177" s="85"/>
      <c r="FV177" s="85"/>
      <c r="FW177" s="85"/>
      <c r="FX177" s="85"/>
      <c r="FY177" s="85"/>
      <c r="FZ177" s="85"/>
      <c r="GA177" s="85"/>
      <c r="GB177" s="85"/>
      <c r="GC177" s="85"/>
      <c r="GD177" s="85"/>
      <c r="GE177" s="85"/>
      <c r="GF177" s="85"/>
      <c r="GG177" s="85"/>
      <c r="GH177" s="85"/>
      <c r="GI177" s="85"/>
      <c r="GJ177" s="85"/>
      <c r="GK177" s="85"/>
      <c r="GL177" s="85"/>
      <c r="GM177" s="85"/>
      <c r="GN177" s="85"/>
      <c r="GO177" s="85"/>
      <c r="GP177" s="85"/>
      <c r="GQ177" s="85"/>
      <c r="GR177" s="85"/>
      <c r="GS177" s="85"/>
      <c r="GT177" s="85"/>
      <c r="GU177" s="85"/>
      <c r="GV177" s="85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85"/>
      <c r="IH177" s="85"/>
      <c r="II177" s="85"/>
      <c r="IJ177" s="85"/>
      <c r="IK177" s="85"/>
      <c r="IL177" s="85"/>
      <c r="IM177" s="85"/>
      <c r="IN177" s="85"/>
      <c r="IO177" s="85"/>
      <c r="IP177" s="85"/>
      <c r="IQ177" s="85"/>
      <c r="IR177" s="85"/>
      <c r="IS177" s="85"/>
      <c r="IT177" s="85"/>
    </row>
    <row r="178" spans="1:15" s="84" customFormat="1" ht="19.5" customHeight="1" hidden="1">
      <c r="A178" s="5" t="s">
        <v>14</v>
      </c>
      <c r="B178" s="6">
        <v>951</v>
      </c>
      <c r="C178" s="6" t="s">
        <v>66</v>
      </c>
      <c r="D178" s="7" t="s">
        <v>125</v>
      </c>
      <c r="E178" s="7" t="s">
        <v>16</v>
      </c>
      <c r="F178" s="7">
        <v>220</v>
      </c>
      <c r="G178" s="7" t="s">
        <v>1</v>
      </c>
      <c r="H178" s="8">
        <f t="shared" si="54"/>
        <v>0</v>
      </c>
      <c r="I178" s="8">
        <f t="shared" si="54"/>
        <v>0</v>
      </c>
      <c r="J178" s="8">
        <f t="shared" si="54"/>
        <v>0</v>
      </c>
      <c r="K178" s="8">
        <f t="shared" si="55"/>
        <v>0</v>
      </c>
      <c r="L178" s="8">
        <f t="shared" si="55"/>
        <v>0</v>
      </c>
      <c r="M178" s="8">
        <f t="shared" si="55"/>
        <v>0</v>
      </c>
      <c r="N178" s="8">
        <f t="shared" si="45"/>
        <v>0</v>
      </c>
      <c r="O178" s="8">
        <v>0</v>
      </c>
    </row>
    <row r="179" spans="1:15" s="84" customFormat="1" ht="20.25" customHeight="1" hidden="1">
      <c r="A179" s="5" t="s">
        <v>17</v>
      </c>
      <c r="B179" s="6">
        <v>951</v>
      </c>
      <c r="C179" s="6" t="s">
        <v>66</v>
      </c>
      <c r="D179" s="7" t="s">
        <v>125</v>
      </c>
      <c r="E179" s="7" t="s">
        <v>16</v>
      </c>
      <c r="F179" s="7">
        <v>225</v>
      </c>
      <c r="G179" s="7" t="s">
        <v>8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5"/>
        <v>0</v>
      </c>
      <c r="O179" s="8">
        <v>0</v>
      </c>
    </row>
    <row r="180" spans="1:254" s="68" customFormat="1" ht="38.25" customHeight="1" hidden="1">
      <c r="A180" s="1" t="s">
        <v>339</v>
      </c>
      <c r="B180" s="2">
        <v>951</v>
      </c>
      <c r="C180" s="2" t="s">
        <v>54</v>
      </c>
      <c r="D180" s="3" t="s">
        <v>342</v>
      </c>
      <c r="E180" s="3" t="s">
        <v>1</v>
      </c>
      <c r="F180" s="3" t="s">
        <v>1</v>
      </c>
      <c r="G180" s="3" t="s">
        <v>1</v>
      </c>
      <c r="H180" s="4">
        <f>H181+H186</f>
        <v>0</v>
      </c>
      <c r="I180" s="4">
        <f>I181+I186</f>
        <v>0</v>
      </c>
      <c r="J180" s="4">
        <f>J181+J186</f>
        <v>0</v>
      </c>
      <c r="K180" s="4">
        <f>K183+K185</f>
        <v>0</v>
      </c>
      <c r="L180" s="4">
        <f>L183+L185</f>
        <v>0</v>
      </c>
      <c r="M180" s="4">
        <f>M181+M186</f>
        <v>0</v>
      </c>
      <c r="N180" s="8">
        <f t="shared" si="45"/>
        <v>0</v>
      </c>
      <c r="O180" s="8">
        <v>0</v>
      </c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  <c r="IL180" s="85"/>
      <c r="IM180" s="85"/>
      <c r="IN180" s="85"/>
      <c r="IO180" s="85"/>
      <c r="IP180" s="85"/>
      <c r="IQ180" s="85"/>
      <c r="IR180" s="85"/>
      <c r="IS180" s="85"/>
      <c r="IT180" s="85"/>
    </row>
    <row r="181" spans="1:15" s="84" customFormat="1" ht="21.75" customHeight="1" hidden="1">
      <c r="A181" s="5" t="s">
        <v>14</v>
      </c>
      <c r="B181" s="6">
        <v>951</v>
      </c>
      <c r="C181" s="6" t="s">
        <v>54</v>
      </c>
      <c r="D181" s="7" t="s">
        <v>342</v>
      </c>
      <c r="E181" s="7" t="s">
        <v>16</v>
      </c>
      <c r="F181" s="7">
        <v>220</v>
      </c>
      <c r="G181" s="31"/>
      <c r="H181" s="8">
        <f>H182+H183</f>
        <v>0</v>
      </c>
      <c r="I181" s="8">
        <f>I182+I183</f>
        <v>0</v>
      </c>
      <c r="J181" s="8">
        <f>J182+J183</f>
        <v>0</v>
      </c>
      <c r="K181" s="8">
        <f>K183</f>
        <v>0</v>
      </c>
      <c r="L181" s="8">
        <f>L183</f>
        <v>0</v>
      </c>
      <c r="M181" s="8">
        <f>M182+M183</f>
        <v>0</v>
      </c>
      <c r="N181" s="8">
        <f t="shared" si="45"/>
        <v>0</v>
      </c>
      <c r="O181" s="8">
        <v>0</v>
      </c>
    </row>
    <row r="182" spans="1:15" s="84" customFormat="1" ht="21.75" customHeight="1" hidden="1">
      <c r="A182" s="5" t="s">
        <v>420</v>
      </c>
      <c r="B182" s="6">
        <v>951</v>
      </c>
      <c r="C182" s="6" t="s">
        <v>54</v>
      </c>
      <c r="D182" s="7" t="s">
        <v>342</v>
      </c>
      <c r="E182" s="7" t="s">
        <v>16</v>
      </c>
      <c r="F182" s="7">
        <v>225</v>
      </c>
      <c r="G182" s="31" t="s">
        <v>91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>H182-J182</f>
        <v>0</v>
      </c>
      <c r="O182" s="8">
        <v>0</v>
      </c>
    </row>
    <row r="183" spans="1:15" s="84" customFormat="1" ht="21.75" customHeight="1" hidden="1">
      <c r="A183" s="5" t="s">
        <v>17</v>
      </c>
      <c r="B183" s="6">
        <v>951</v>
      </c>
      <c r="C183" s="6" t="s">
        <v>54</v>
      </c>
      <c r="D183" s="7" t="s">
        <v>342</v>
      </c>
      <c r="E183" s="7" t="s">
        <v>16</v>
      </c>
      <c r="F183" s="7">
        <v>226</v>
      </c>
      <c r="G183" s="31" t="s">
        <v>91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5"/>
        <v>0</v>
      </c>
      <c r="O183" s="8">
        <v>0</v>
      </c>
    </row>
    <row r="184" spans="1:15" s="84" customFormat="1" ht="21.75" customHeight="1" hidden="1">
      <c r="A184" s="5" t="s">
        <v>106</v>
      </c>
      <c r="B184" s="6">
        <v>951</v>
      </c>
      <c r="C184" s="6" t="s">
        <v>54</v>
      </c>
      <c r="D184" s="7" t="s">
        <v>342</v>
      </c>
      <c r="E184" s="7" t="s">
        <v>16</v>
      </c>
      <c r="F184" s="7">
        <v>310</v>
      </c>
      <c r="G184" s="31"/>
      <c r="H184" s="8">
        <f aca="true" t="shared" si="56" ref="H184:M184">H185</f>
        <v>0</v>
      </c>
      <c r="I184" s="8">
        <f t="shared" si="56"/>
        <v>0</v>
      </c>
      <c r="J184" s="8">
        <f t="shared" si="56"/>
        <v>0</v>
      </c>
      <c r="K184" s="8">
        <f t="shared" si="56"/>
        <v>0</v>
      </c>
      <c r="L184" s="8">
        <f t="shared" si="56"/>
        <v>0</v>
      </c>
      <c r="M184" s="8">
        <f t="shared" si="56"/>
        <v>0</v>
      </c>
      <c r="N184" s="8">
        <f t="shared" si="45"/>
        <v>0</v>
      </c>
      <c r="O184" s="8">
        <v>0</v>
      </c>
    </row>
    <row r="185" spans="1:15" s="84" customFormat="1" ht="21.75" customHeight="1" hidden="1">
      <c r="A185" s="5" t="s">
        <v>106</v>
      </c>
      <c r="B185" s="6">
        <v>951</v>
      </c>
      <c r="C185" s="6" t="s">
        <v>54</v>
      </c>
      <c r="D185" s="7" t="s">
        <v>342</v>
      </c>
      <c r="E185" s="7" t="s">
        <v>16</v>
      </c>
      <c r="F185" s="7">
        <v>310</v>
      </c>
      <c r="G185" s="31" t="s">
        <v>91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5"/>
        <v>0</v>
      </c>
      <c r="O185" s="8">
        <v>0</v>
      </c>
    </row>
    <row r="186" spans="1:15" s="84" customFormat="1" ht="21.75" customHeight="1" hidden="1">
      <c r="A186" s="5" t="s">
        <v>19</v>
      </c>
      <c r="B186" s="6">
        <v>951</v>
      </c>
      <c r="C186" s="6" t="s">
        <v>54</v>
      </c>
      <c r="D186" s="7" t="s">
        <v>342</v>
      </c>
      <c r="E186" s="7" t="s">
        <v>16</v>
      </c>
      <c r="F186" s="7">
        <v>340</v>
      </c>
      <c r="G186" s="31"/>
      <c r="H186" s="8">
        <f aca="true" t="shared" si="57" ref="H186:M186">H187</f>
        <v>0</v>
      </c>
      <c r="I186" s="8">
        <f t="shared" si="57"/>
        <v>0</v>
      </c>
      <c r="J186" s="8">
        <f t="shared" si="57"/>
        <v>0</v>
      </c>
      <c r="K186" s="8">
        <f t="shared" si="57"/>
        <v>0</v>
      </c>
      <c r="L186" s="8">
        <f t="shared" si="57"/>
        <v>0</v>
      </c>
      <c r="M186" s="8">
        <f t="shared" si="57"/>
        <v>0</v>
      </c>
      <c r="N186" s="8">
        <f t="shared" si="45"/>
        <v>0</v>
      </c>
      <c r="O186" s="8">
        <v>0</v>
      </c>
    </row>
    <row r="187" spans="1:15" s="84" customFormat="1" ht="21.75" customHeight="1" hidden="1">
      <c r="A187" s="5" t="s">
        <v>19</v>
      </c>
      <c r="B187" s="6">
        <v>951</v>
      </c>
      <c r="C187" s="6" t="s">
        <v>54</v>
      </c>
      <c r="D187" s="7" t="s">
        <v>342</v>
      </c>
      <c r="E187" s="7" t="s">
        <v>16</v>
      </c>
      <c r="F187" s="7">
        <v>340</v>
      </c>
      <c r="G187" s="31" t="s">
        <v>91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5"/>
        <v>0</v>
      </c>
      <c r="O187" s="8">
        <v>0</v>
      </c>
    </row>
    <row r="188" spans="1:254" s="68" customFormat="1" ht="31.5" customHeight="1">
      <c r="A188" s="1" t="s">
        <v>494</v>
      </c>
      <c r="B188" s="2">
        <v>951</v>
      </c>
      <c r="C188" s="2" t="s">
        <v>54</v>
      </c>
      <c r="D188" s="32" t="s">
        <v>493</v>
      </c>
      <c r="E188" s="3" t="s">
        <v>1</v>
      </c>
      <c r="F188" s="3" t="s">
        <v>1</v>
      </c>
      <c r="G188" s="3" t="s">
        <v>1</v>
      </c>
      <c r="H188" s="4">
        <f aca="true" t="shared" si="58" ref="H188:M188">H189</f>
        <v>183200</v>
      </c>
      <c r="I188" s="4">
        <f t="shared" si="58"/>
        <v>183160.84</v>
      </c>
      <c r="J188" s="4">
        <f t="shared" si="58"/>
        <v>183160.84</v>
      </c>
      <c r="K188" s="4">
        <f t="shared" si="58"/>
        <v>0</v>
      </c>
      <c r="L188" s="4">
        <f t="shared" si="58"/>
        <v>0</v>
      </c>
      <c r="M188" s="4">
        <f t="shared" si="58"/>
        <v>183160.84</v>
      </c>
      <c r="N188" s="8">
        <f>H188-J188</f>
        <v>39.16000000000349</v>
      </c>
      <c r="O188" s="8">
        <v>0</v>
      </c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85"/>
      <c r="GM188" s="85"/>
      <c r="GN188" s="85"/>
      <c r="GO188" s="85"/>
      <c r="GP188" s="85"/>
      <c r="GQ188" s="85"/>
      <c r="GR188" s="85"/>
      <c r="GS188" s="85"/>
      <c r="GT188" s="85"/>
      <c r="GU188" s="85"/>
      <c r="GV188" s="85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85"/>
      <c r="IH188" s="85"/>
      <c r="II188" s="85"/>
      <c r="IJ188" s="85"/>
      <c r="IK188" s="85"/>
      <c r="IL188" s="85"/>
      <c r="IM188" s="85"/>
      <c r="IN188" s="85"/>
      <c r="IO188" s="85"/>
      <c r="IP188" s="85"/>
      <c r="IQ188" s="85"/>
      <c r="IR188" s="85"/>
      <c r="IS188" s="85"/>
      <c r="IT188" s="85"/>
    </row>
    <row r="189" spans="1:15" s="84" customFormat="1" ht="21.75" customHeight="1">
      <c r="A189" s="5" t="s">
        <v>25</v>
      </c>
      <c r="B189" s="6">
        <v>951</v>
      </c>
      <c r="C189" s="6" t="s">
        <v>54</v>
      </c>
      <c r="D189" s="33" t="s">
        <v>493</v>
      </c>
      <c r="E189" s="7">
        <v>244</v>
      </c>
      <c r="F189" s="7">
        <v>220</v>
      </c>
      <c r="G189" s="31"/>
      <c r="H189" s="8">
        <f>H190</f>
        <v>183200</v>
      </c>
      <c r="I189" s="8">
        <f>I190</f>
        <v>183160.84</v>
      </c>
      <c r="J189" s="8">
        <f>J190</f>
        <v>183160.84</v>
      </c>
      <c r="K189" s="8">
        <v>0</v>
      </c>
      <c r="L189" s="8">
        <v>0</v>
      </c>
      <c r="M189" s="8">
        <f>M190</f>
        <v>183160.84</v>
      </c>
      <c r="N189" s="8">
        <f>H189-J189</f>
        <v>39.16000000000349</v>
      </c>
      <c r="O189" s="8">
        <v>0</v>
      </c>
    </row>
    <row r="190" spans="1:15" s="84" customFormat="1" ht="18.75" customHeight="1">
      <c r="A190" s="5" t="s">
        <v>25</v>
      </c>
      <c r="B190" s="6">
        <v>951</v>
      </c>
      <c r="C190" s="6" t="s">
        <v>54</v>
      </c>
      <c r="D190" s="33" t="s">
        <v>493</v>
      </c>
      <c r="E190" s="7">
        <v>244</v>
      </c>
      <c r="F190" s="7">
        <v>225</v>
      </c>
      <c r="G190" s="31" t="s">
        <v>413</v>
      </c>
      <c r="H190" s="8">
        <v>183200</v>
      </c>
      <c r="I190" s="8">
        <v>183160.84</v>
      </c>
      <c r="J190" s="8">
        <v>183160.84</v>
      </c>
      <c r="K190" s="8">
        <v>0</v>
      </c>
      <c r="L190" s="8">
        <v>0</v>
      </c>
      <c r="M190" s="8">
        <v>183160.84</v>
      </c>
      <c r="N190" s="8">
        <f>H190-J190</f>
        <v>39.16000000000349</v>
      </c>
      <c r="O190" s="8">
        <v>0</v>
      </c>
    </row>
    <row r="191" spans="1:254" s="68" customFormat="1" ht="71.25" customHeight="1">
      <c r="A191" s="1" t="s">
        <v>448</v>
      </c>
      <c r="B191" s="2">
        <v>951</v>
      </c>
      <c r="C191" s="2" t="s">
        <v>54</v>
      </c>
      <c r="D191" s="2">
        <v>9990085030</v>
      </c>
      <c r="E191" s="3" t="s">
        <v>1</v>
      </c>
      <c r="F191" s="3" t="s">
        <v>1</v>
      </c>
      <c r="G191" s="3" t="s">
        <v>1</v>
      </c>
      <c r="H191" s="4">
        <f aca="true" t="shared" si="59" ref="H191:M191">H192</f>
        <v>50000</v>
      </c>
      <c r="I191" s="4">
        <f t="shared" si="59"/>
        <v>50000</v>
      </c>
      <c r="J191" s="4">
        <f t="shared" si="59"/>
        <v>50000</v>
      </c>
      <c r="K191" s="4">
        <f t="shared" si="59"/>
        <v>0</v>
      </c>
      <c r="L191" s="4">
        <f t="shared" si="59"/>
        <v>0</v>
      </c>
      <c r="M191" s="4">
        <f t="shared" si="59"/>
        <v>50000</v>
      </c>
      <c r="N191" s="8">
        <f t="shared" si="45"/>
        <v>0</v>
      </c>
      <c r="O191" s="8">
        <v>0</v>
      </c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85"/>
      <c r="GM191" s="85"/>
      <c r="GN191" s="85"/>
      <c r="GO191" s="85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  <c r="II191" s="85"/>
      <c r="IJ191" s="85"/>
      <c r="IK191" s="85"/>
      <c r="IL191" s="85"/>
      <c r="IM191" s="85"/>
      <c r="IN191" s="85"/>
      <c r="IO191" s="85"/>
      <c r="IP191" s="85"/>
      <c r="IQ191" s="85"/>
      <c r="IR191" s="85"/>
      <c r="IS191" s="85"/>
      <c r="IT191" s="85"/>
    </row>
    <row r="192" spans="1:15" s="84" customFormat="1" ht="21.75" customHeight="1">
      <c r="A192" s="5" t="s">
        <v>30</v>
      </c>
      <c r="B192" s="6">
        <v>951</v>
      </c>
      <c r="C192" s="6" t="s">
        <v>54</v>
      </c>
      <c r="D192" s="6">
        <v>9990085030</v>
      </c>
      <c r="E192" s="7">
        <v>540</v>
      </c>
      <c r="F192" s="7">
        <v>250</v>
      </c>
      <c r="G192" s="31"/>
      <c r="H192" s="8">
        <f>H193</f>
        <v>50000</v>
      </c>
      <c r="I192" s="8">
        <f>I193</f>
        <v>50000</v>
      </c>
      <c r="J192" s="8">
        <f>J193</f>
        <v>50000</v>
      </c>
      <c r="K192" s="8">
        <v>0</v>
      </c>
      <c r="L192" s="8">
        <v>0</v>
      </c>
      <c r="M192" s="8">
        <f>M193</f>
        <v>50000</v>
      </c>
      <c r="N192" s="8">
        <f t="shared" si="45"/>
        <v>0</v>
      </c>
      <c r="O192" s="8">
        <v>0</v>
      </c>
    </row>
    <row r="193" spans="1:15" s="84" customFormat="1" ht="31.5" customHeight="1">
      <c r="A193" s="5" t="s">
        <v>33</v>
      </c>
      <c r="B193" s="6">
        <v>951</v>
      </c>
      <c r="C193" s="6" t="s">
        <v>54</v>
      </c>
      <c r="D193" s="6">
        <v>9990085030</v>
      </c>
      <c r="E193" s="7">
        <v>540</v>
      </c>
      <c r="F193" s="7">
        <v>251</v>
      </c>
      <c r="G193" s="31" t="s">
        <v>413</v>
      </c>
      <c r="H193" s="8">
        <v>50000</v>
      </c>
      <c r="I193" s="8">
        <v>50000</v>
      </c>
      <c r="J193" s="8">
        <v>50000</v>
      </c>
      <c r="K193" s="8">
        <v>0</v>
      </c>
      <c r="L193" s="8">
        <v>0</v>
      </c>
      <c r="M193" s="8">
        <v>50000</v>
      </c>
      <c r="N193" s="8">
        <f t="shared" si="45"/>
        <v>0</v>
      </c>
      <c r="O193" s="8">
        <v>0</v>
      </c>
    </row>
    <row r="194" spans="1:254" s="68" customFormat="1" ht="35.25" customHeight="1">
      <c r="A194" s="1" t="s">
        <v>459</v>
      </c>
      <c r="B194" s="2">
        <v>951</v>
      </c>
      <c r="C194" s="2" t="s">
        <v>66</v>
      </c>
      <c r="D194" s="3" t="s">
        <v>336</v>
      </c>
      <c r="E194" s="3" t="s">
        <v>1</v>
      </c>
      <c r="F194" s="3" t="s">
        <v>1</v>
      </c>
      <c r="G194" s="3" t="s">
        <v>1</v>
      </c>
      <c r="H194" s="4">
        <f>H195+H199</f>
        <v>363500</v>
      </c>
      <c r="I194" s="4">
        <f>I195+I199</f>
        <v>362779.2</v>
      </c>
      <c r="J194" s="4">
        <f>J195+J199</f>
        <v>362779.2</v>
      </c>
      <c r="K194" s="4">
        <f>K199</f>
        <v>0</v>
      </c>
      <c r="L194" s="4">
        <f>L199</f>
        <v>0</v>
      </c>
      <c r="M194" s="4">
        <f>M195+M199</f>
        <v>362779.2</v>
      </c>
      <c r="N194" s="4">
        <f>H194-J194</f>
        <v>720.7999999999884</v>
      </c>
      <c r="O194" s="4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</row>
    <row r="195" spans="1:15" s="84" customFormat="1" ht="20.25" customHeight="1">
      <c r="A195" s="5" t="s">
        <v>14</v>
      </c>
      <c r="B195" s="6">
        <v>951</v>
      </c>
      <c r="C195" s="6" t="s">
        <v>66</v>
      </c>
      <c r="D195" s="7" t="s">
        <v>336</v>
      </c>
      <c r="E195" s="7" t="s">
        <v>16</v>
      </c>
      <c r="F195" s="7">
        <v>220</v>
      </c>
      <c r="G195" s="7" t="s">
        <v>1</v>
      </c>
      <c r="H195" s="8">
        <f>H196+H197+H198</f>
        <v>210500</v>
      </c>
      <c r="I195" s="8">
        <f>I196+I197+I198</f>
        <v>210499.2</v>
      </c>
      <c r="J195" s="8">
        <f>J196+J197+J198</f>
        <v>210499.2</v>
      </c>
      <c r="K195" s="8">
        <f>K196</f>
        <v>0</v>
      </c>
      <c r="L195" s="8">
        <f>L196</f>
        <v>0</v>
      </c>
      <c r="M195" s="8">
        <f>M196+M197+M198</f>
        <v>210499.2</v>
      </c>
      <c r="N195" s="8">
        <f>H195-J195</f>
        <v>0.7999999999883585</v>
      </c>
      <c r="O195" s="8">
        <v>0</v>
      </c>
    </row>
    <row r="196" spans="1:15" s="84" customFormat="1" ht="20.25" customHeight="1">
      <c r="A196" s="5" t="s">
        <v>25</v>
      </c>
      <c r="B196" s="6">
        <v>951</v>
      </c>
      <c r="C196" s="6" t="s">
        <v>66</v>
      </c>
      <c r="D196" s="7" t="s">
        <v>336</v>
      </c>
      <c r="E196" s="7" t="s">
        <v>16</v>
      </c>
      <c r="F196" s="7">
        <v>225</v>
      </c>
      <c r="G196" s="31" t="s">
        <v>413</v>
      </c>
      <c r="H196" s="8">
        <v>72600</v>
      </c>
      <c r="I196" s="8">
        <v>72599.2</v>
      </c>
      <c r="J196" s="8">
        <v>72599.2</v>
      </c>
      <c r="K196" s="8">
        <v>0</v>
      </c>
      <c r="L196" s="8">
        <v>0</v>
      </c>
      <c r="M196" s="8">
        <v>72599.2</v>
      </c>
      <c r="N196" s="8">
        <f>H196-J196</f>
        <v>0.8000000000029104</v>
      </c>
      <c r="O196" s="8">
        <v>0</v>
      </c>
    </row>
    <row r="197" spans="1:15" s="84" customFormat="1" ht="20.25" customHeight="1">
      <c r="A197" s="5" t="s">
        <v>25</v>
      </c>
      <c r="B197" s="6">
        <v>951</v>
      </c>
      <c r="C197" s="6" t="s">
        <v>66</v>
      </c>
      <c r="D197" s="7" t="s">
        <v>336</v>
      </c>
      <c r="E197" s="7" t="s">
        <v>16</v>
      </c>
      <c r="F197" s="7">
        <v>225</v>
      </c>
      <c r="G197" s="31" t="s">
        <v>454</v>
      </c>
      <c r="H197" s="8">
        <v>107900</v>
      </c>
      <c r="I197" s="8">
        <v>107900</v>
      </c>
      <c r="J197" s="8">
        <v>107900</v>
      </c>
      <c r="K197" s="8">
        <v>0</v>
      </c>
      <c r="L197" s="8">
        <v>0</v>
      </c>
      <c r="M197" s="8">
        <v>107900</v>
      </c>
      <c r="N197" s="8">
        <f>H197-J197</f>
        <v>0</v>
      </c>
      <c r="O197" s="8">
        <v>0</v>
      </c>
    </row>
    <row r="198" spans="1:15" s="84" customFormat="1" ht="20.25" customHeight="1">
      <c r="A198" s="5" t="s">
        <v>17</v>
      </c>
      <c r="B198" s="6">
        <v>951</v>
      </c>
      <c r="C198" s="6" t="s">
        <v>66</v>
      </c>
      <c r="D198" s="7" t="s">
        <v>336</v>
      </c>
      <c r="E198" s="7" t="s">
        <v>16</v>
      </c>
      <c r="F198" s="7">
        <v>226</v>
      </c>
      <c r="G198" s="31" t="s">
        <v>454</v>
      </c>
      <c r="H198" s="8">
        <v>30000</v>
      </c>
      <c r="I198" s="8">
        <v>30000</v>
      </c>
      <c r="J198" s="8">
        <v>30000</v>
      </c>
      <c r="K198" s="8">
        <v>0</v>
      </c>
      <c r="L198" s="8">
        <v>0</v>
      </c>
      <c r="M198" s="8">
        <v>30000</v>
      </c>
      <c r="N198" s="8">
        <f>H198-J198</f>
        <v>0</v>
      </c>
      <c r="O198" s="8">
        <v>0</v>
      </c>
    </row>
    <row r="199" spans="1:15" s="84" customFormat="1" ht="21.75" customHeight="1">
      <c r="A199" s="5" t="s">
        <v>19</v>
      </c>
      <c r="B199" s="6">
        <v>951</v>
      </c>
      <c r="C199" s="6" t="s">
        <v>66</v>
      </c>
      <c r="D199" s="7" t="s">
        <v>336</v>
      </c>
      <c r="E199" s="7" t="s">
        <v>16</v>
      </c>
      <c r="F199" s="7">
        <v>340</v>
      </c>
      <c r="G199" s="31"/>
      <c r="H199" s="8">
        <f>H200</f>
        <v>153000</v>
      </c>
      <c r="I199" s="8">
        <f>I200</f>
        <v>152280</v>
      </c>
      <c r="J199" s="8">
        <f>J200</f>
        <v>152280</v>
      </c>
      <c r="K199" s="8">
        <v>0</v>
      </c>
      <c r="L199" s="8">
        <v>0</v>
      </c>
      <c r="M199" s="8">
        <f>M200</f>
        <v>152280</v>
      </c>
      <c r="N199" s="8">
        <f t="shared" si="45"/>
        <v>720</v>
      </c>
      <c r="O199" s="8">
        <v>0</v>
      </c>
    </row>
    <row r="200" spans="1:15" s="84" customFormat="1" ht="21.75" customHeight="1">
      <c r="A200" s="5" t="s">
        <v>19</v>
      </c>
      <c r="B200" s="6">
        <v>951</v>
      </c>
      <c r="C200" s="6" t="s">
        <v>66</v>
      </c>
      <c r="D200" s="7" t="s">
        <v>336</v>
      </c>
      <c r="E200" s="7" t="s">
        <v>16</v>
      </c>
      <c r="F200" s="7">
        <v>346</v>
      </c>
      <c r="G200" s="31" t="s">
        <v>413</v>
      </c>
      <c r="H200" s="8">
        <v>153000</v>
      </c>
      <c r="I200" s="8">
        <v>152280</v>
      </c>
      <c r="J200" s="8">
        <v>152280</v>
      </c>
      <c r="K200" s="8">
        <v>0</v>
      </c>
      <c r="L200" s="8">
        <v>0</v>
      </c>
      <c r="M200" s="8">
        <v>152280</v>
      </c>
      <c r="N200" s="8">
        <f t="shared" si="45"/>
        <v>720</v>
      </c>
      <c r="O200" s="8">
        <v>0</v>
      </c>
    </row>
    <row r="201" spans="1:254" s="68" customFormat="1" ht="35.25" customHeight="1">
      <c r="A201" s="1" t="s">
        <v>67</v>
      </c>
      <c r="B201" s="2">
        <v>951</v>
      </c>
      <c r="C201" s="2" t="s">
        <v>66</v>
      </c>
      <c r="D201" s="3" t="s">
        <v>128</v>
      </c>
      <c r="E201" s="3" t="s">
        <v>1</v>
      </c>
      <c r="F201" s="3" t="s">
        <v>1</v>
      </c>
      <c r="G201" s="3" t="s">
        <v>1</v>
      </c>
      <c r="H201" s="4">
        <f aca="true" t="shared" si="60" ref="H201:M201">H202</f>
        <v>245600</v>
      </c>
      <c r="I201" s="4">
        <f t="shared" si="60"/>
        <v>225154.83</v>
      </c>
      <c r="J201" s="4">
        <f t="shared" si="60"/>
        <v>225154.83</v>
      </c>
      <c r="K201" s="4">
        <f t="shared" si="60"/>
        <v>0</v>
      </c>
      <c r="L201" s="4">
        <f t="shared" si="60"/>
        <v>0</v>
      </c>
      <c r="M201" s="4">
        <f t="shared" si="60"/>
        <v>225154.83</v>
      </c>
      <c r="N201" s="4">
        <f t="shared" si="45"/>
        <v>20445.170000000013</v>
      </c>
      <c r="O201" s="4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0.25" customHeight="1">
      <c r="A202" s="5" t="s">
        <v>14</v>
      </c>
      <c r="B202" s="6">
        <v>951</v>
      </c>
      <c r="C202" s="6" t="s">
        <v>66</v>
      </c>
      <c r="D202" s="7" t="s">
        <v>128</v>
      </c>
      <c r="E202" s="7" t="s">
        <v>16</v>
      </c>
      <c r="F202" s="7" t="s">
        <v>15</v>
      </c>
      <c r="G202" s="7" t="s">
        <v>1</v>
      </c>
      <c r="H202" s="8">
        <f>H203+H204</f>
        <v>245600</v>
      </c>
      <c r="I202" s="8">
        <f>I203+I204</f>
        <v>225154.83</v>
      </c>
      <c r="J202" s="8">
        <f>J203+J204</f>
        <v>225154.83</v>
      </c>
      <c r="K202" s="8">
        <f>K203</f>
        <v>0</v>
      </c>
      <c r="L202" s="8">
        <f>L203</f>
        <v>0</v>
      </c>
      <c r="M202" s="8">
        <f>M203+M204</f>
        <v>225154.83</v>
      </c>
      <c r="N202" s="8">
        <f t="shared" si="45"/>
        <v>20445.170000000013</v>
      </c>
      <c r="O202" s="8">
        <v>0</v>
      </c>
    </row>
    <row r="203" spans="1:15" s="84" customFormat="1" ht="20.25" customHeight="1">
      <c r="A203" s="5" t="s">
        <v>24</v>
      </c>
      <c r="B203" s="6">
        <v>951</v>
      </c>
      <c r="C203" s="6" t="s">
        <v>66</v>
      </c>
      <c r="D203" s="7" t="s">
        <v>128</v>
      </c>
      <c r="E203" s="7" t="s">
        <v>16</v>
      </c>
      <c r="F203" s="7">
        <v>223</v>
      </c>
      <c r="G203" s="31" t="s">
        <v>413</v>
      </c>
      <c r="H203" s="8">
        <v>245600</v>
      </c>
      <c r="I203" s="8">
        <v>225154.83</v>
      </c>
      <c r="J203" s="8">
        <v>225154.83</v>
      </c>
      <c r="K203" s="8">
        <v>0</v>
      </c>
      <c r="L203" s="8">
        <v>0</v>
      </c>
      <c r="M203" s="8">
        <v>225154.83</v>
      </c>
      <c r="N203" s="8">
        <f t="shared" si="45"/>
        <v>20445.170000000013</v>
      </c>
      <c r="O203" s="8">
        <v>0</v>
      </c>
    </row>
    <row r="204" spans="1:15" s="84" customFormat="1" ht="20.25" customHeight="1" hidden="1">
      <c r="A204" s="5" t="s">
        <v>25</v>
      </c>
      <c r="B204" s="6">
        <v>951</v>
      </c>
      <c r="C204" s="6" t="s">
        <v>66</v>
      </c>
      <c r="D204" s="7" t="s">
        <v>128</v>
      </c>
      <c r="E204" s="7" t="s">
        <v>16</v>
      </c>
      <c r="F204" s="7">
        <v>225</v>
      </c>
      <c r="G204" s="31" t="s">
        <v>413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 t="shared" si="45"/>
        <v>0</v>
      </c>
      <c r="O204" s="8">
        <v>0</v>
      </c>
    </row>
    <row r="205" spans="1:254" s="68" customFormat="1" ht="31.5" customHeight="1">
      <c r="A205" s="1" t="s">
        <v>472</v>
      </c>
      <c r="B205" s="2">
        <v>951</v>
      </c>
      <c r="C205" s="2" t="s">
        <v>66</v>
      </c>
      <c r="D205" s="3" t="s">
        <v>470</v>
      </c>
      <c r="E205" s="3" t="s">
        <v>1</v>
      </c>
      <c r="F205" s="3" t="s">
        <v>1</v>
      </c>
      <c r="G205" s="3" t="s">
        <v>1</v>
      </c>
      <c r="H205" s="4">
        <f aca="true" t="shared" si="61" ref="H205:M205">H206</f>
        <v>1115800</v>
      </c>
      <c r="I205" s="4">
        <f t="shared" si="61"/>
        <v>173026.41999999998</v>
      </c>
      <c r="J205" s="4">
        <f t="shared" si="61"/>
        <v>173026.41999999998</v>
      </c>
      <c r="K205" s="4">
        <f t="shared" si="61"/>
        <v>0</v>
      </c>
      <c r="L205" s="4">
        <f t="shared" si="61"/>
        <v>0</v>
      </c>
      <c r="M205" s="4">
        <f t="shared" si="61"/>
        <v>173026.41999999998</v>
      </c>
      <c r="N205" s="4">
        <f aca="true" t="shared" si="62" ref="N205:N212">H205-J205</f>
        <v>942773.5800000001</v>
      </c>
      <c r="O205" s="4">
        <v>0</v>
      </c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  <c r="FS205" s="85"/>
      <c r="FT205" s="85"/>
      <c r="FU205" s="85"/>
      <c r="FV205" s="85"/>
      <c r="FW205" s="85"/>
      <c r="FX205" s="85"/>
      <c r="FY205" s="85"/>
      <c r="FZ205" s="85"/>
      <c r="GA205" s="85"/>
      <c r="GB205" s="85"/>
      <c r="GC205" s="85"/>
      <c r="GD205" s="85"/>
      <c r="GE205" s="85"/>
      <c r="GF205" s="85"/>
      <c r="GG205" s="85"/>
      <c r="GH205" s="85"/>
      <c r="GI205" s="85"/>
      <c r="GJ205" s="85"/>
      <c r="GK205" s="85"/>
      <c r="GL205" s="85"/>
      <c r="GM205" s="85"/>
      <c r="GN205" s="85"/>
      <c r="GO205" s="85"/>
      <c r="GP205" s="85"/>
      <c r="GQ205" s="85"/>
      <c r="GR205" s="85"/>
      <c r="GS205" s="85"/>
      <c r="GT205" s="85"/>
      <c r="GU205" s="85"/>
      <c r="GV205" s="85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85"/>
      <c r="IH205" s="85"/>
      <c r="II205" s="85"/>
      <c r="IJ205" s="85"/>
      <c r="IK205" s="85"/>
      <c r="IL205" s="85"/>
      <c r="IM205" s="85"/>
      <c r="IN205" s="85"/>
      <c r="IO205" s="85"/>
      <c r="IP205" s="85"/>
      <c r="IQ205" s="85"/>
      <c r="IR205" s="85"/>
      <c r="IS205" s="85"/>
      <c r="IT205" s="85"/>
    </row>
    <row r="206" spans="1:15" s="84" customFormat="1" ht="20.25" customHeight="1">
      <c r="A206" s="5" t="s">
        <v>14</v>
      </c>
      <c r="B206" s="6">
        <v>951</v>
      </c>
      <c r="C206" s="6" t="s">
        <v>66</v>
      </c>
      <c r="D206" s="7" t="s">
        <v>470</v>
      </c>
      <c r="E206" s="7" t="s">
        <v>16</v>
      </c>
      <c r="F206" s="7">
        <v>220</v>
      </c>
      <c r="G206" s="7" t="s">
        <v>1</v>
      </c>
      <c r="H206" s="8">
        <f>H207+H208+H209</f>
        <v>1115800</v>
      </c>
      <c r="I206" s="8">
        <f>I207+I208+I209</f>
        <v>173026.41999999998</v>
      </c>
      <c r="J206" s="8">
        <f>J207+J208+J209</f>
        <v>173026.41999999998</v>
      </c>
      <c r="K206" s="8">
        <f>K208</f>
        <v>0</v>
      </c>
      <c r="L206" s="8">
        <f>L208</f>
        <v>0</v>
      </c>
      <c r="M206" s="8">
        <f>M207+M208+M209</f>
        <v>173026.41999999998</v>
      </c>
      <c r="N206" s="8">
        <f t="shared" si="62"/>
        <v>942773.5800000001</v>
      </c>
      <c r="O206" s="8">
        <v>0</v>
      </c>
    </row>
    <row r="207" spans="1:15" s="84" customFormat="1" ht="20.25" customHeight="1">
      <c r="A207" s="5" t="s">
        <v>25</v>
      </c>
      <c r="B207" s="6">
        <v>951</v>
      </c>
      <c r="C207" s="6" t="s">
        <v>66</v>
      </c>
      <c r="D207" s="7" t="s">
        <v>470</v>
      </c>
      <c r="E207" s="7" t="s">
        <v>16</v>
      </c>
      <c r="F207" s="7">
        <v>225</v>
      </c>
      <c r="G207" s="31" t="s">
        <v>413</v>
      </c>
      <c r="H207" s="8">
        <v>915800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915800</v>
      </c>
      <c r="O207" s="8">
        <v>0</v>
      </c>
    </row>
    <row r="208" spans="1:15" s="84" customFormat="1" ht="20.25" customHeight="1">
      <c r="A208" s="5" t="s">
        <v>25</v>
      </c>
      <c r="B208" s="6">
        <v>951</v>
      </c>
      <c r="C208" s="6" t="s">
        <v>66</v>
      </c>
      <c r="D208" s="7" t="s">
        <v>470</v>
      </c>
      <c r="E208" s="7" t="s">
        <v>16</v>
      </c>
      <c r="F208" s="7">
        <v>225</v>
      </c>
      <c r="G208" s="31" t="s">
        <v>454</v>
      </c>
      <c r="H208" s="8">
        <v>50000</v>
      </c>
      <c r="I208" s="8">
        <v>29026.42</v>
      </c>
      <c r="J208" s="8">
        <v>29026.42</v>
      </c>
      <c r="K208" s="8">
        <v>0</v>
      </c>
      <c r="L208" s="8">
        <v>0</v>
      </c>
      <c r="M208" s="8">
        <v>29026.42</v>
      </c>
      <c r="N208" s="8">
        <f t="shared" si="62"/>
        <v>20973.58</v>
      </c>
      <c r="O208" s="8">
        <v>0</v>
      </c>
    </row>
    <row r="209" spans="1:15" s="84" customFormat="1" ht="20.25" customHeight="1">
      <c r="A209" s="5" t="s">
        <v>17</v>
      </c>
      <c r="B209" s="6">
        <v>951</v>
      </c>
      <c r="C209" s="6" t="s">
        <v>66</v>
      </c>
      <c r="D209" s="7" t="s">
        <v>470</v>
      </c>
      <c r="E209" s="7" t="s">
        <v>16</v>
      </c>
      <c r="F209" s="7">
        <v>226</v>
      </c>
      <c r="G209" s="31" t="s">
        <v>413</v>
      </c>
      <c r="H209" s="8">
        <v>150000</v>
      </c>
      <c r="I209" s="8">
        <v>144000</v>
      </c>
      <c r="J209" s="8">
        <v>144000</v>
      </c>
      <c r="K209" s="8">
        <v>0</v>
      </c>
      <c r="L209" s="8">
        <v>0</v>
      </c>
      <c r="M209" s="8">
        <v>144000</v>
      </c>
      <c r="N209" s="8">
        <f>H209-J209</f>
        <v>6000</v>
      </c>
      <c r="O209" s="8">
        <v>0</v>
      </c>
    </row>
    <row r="210" spans="1:254" s="68" customFormat="1" ht="33" customHeight="1">
      <c r="A210" s="1" t="s">
        <v>426</v>
      </c>
      <c r="B210" s="2">
        <v>951</v>
      </c>
      <c r="C210" s="2" t="s">
        <v>66</v>
      </c>
      <c r="D210" s="3" t="s">
        <v>425</v>
      </c>
      <c r="E210" s="3" t="s">
        <v>1</v>
      </c>
      <c r="F210" s="3" t="s">
        <v>1</v>
      </c>
      <c r="G210" s="3" t="s">
        <v>1</v>
      </c>
      <c r="H210" s="4">
        <f aca="true" t="shared" si="63" ref="H210:M210">H211</f>
        <v>10000</v>
      </c>
      <c r="I210" s="4">
        <f t="shared" si="63"/>
        <v>10000</v>
      </c>
      <c r="J210" s="4">
        <f t="shared" si="63"/>
        <v>10000</v>
      </c>
      <c r="K210" s="4">
        <f t="shared" si="63"/>
        <v>0</v>
      </c>
      <c r="L210" s="4">
        <f t="shared" si="63"/>
        <v>0</v>
      </c>
      <c r="M210" s="4">
        <f t="shared" si="63"/>
        <v>10000</v>
      </c>
      <c r="N210" s="4">
        <f t="shared" si="62"/>
        <v>0</v>
      </c>
      <c r="O210" s="4">
        <v>0</v>
      </c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  <c r="FS210" s="85"/>
      <c r="FT210" s="85"/>
      <c r="FU210" s="85"/>
      <c r="FV210" s="85"/>
      <c r="FW210" s="85"/>
      <c r="FX210" s="85"/>
      <c r="FY210" s="85"/>
      <c r="FZ210" s="85"/>
      <c r="GA210" s="85"/>
      <c r="GB210" s="85"/>
      <c r="GC210" s="85"/>
      <c r="GD210" s="85"/>
      <c r="GE210" s="85"/>
      <c r="GF210" s="85"/>
      <c r="GG210" s="85"/>
      <c r="GH210" s="85"/>
      <c r="GI210" s="85"/>
      <c r="GJ210" s="85"/>
      <c r="GK210" s="85"/>
      <c r="GL210" s="85"/>
      <c r="GM210" s="85"/>
      <c r="GN210" s="85"/>
      <c r="GO210" s="85"/>
      <c r="GP210" s="85"/>
      <c r="GQ210" s="85"/>
      <c r="GR210" s="85"/>
      <c r="GS210" s="85"/>
      <c r="GT210" s="85"/>
      <c r="GU210" s="85"/>
      <c r="GV210" s="85"/>
      <c r="GW210" s="85"/>
      <c r="GX210" s="85"/>
      <c r="GY210" s="85"/>
      <c r="GZ210" s="85"/>
      <c r="HA210" s="85"/>
      <c r="HB210" s="85"/>
      <c r="HC210" s="85"/>
      <c r="HD210" s="85"/>
      <c r="HE210" s="85"/>
      <c r="HF210" s="85"/>
      <c r="HG210" s="85"/>
      <c r="HH210" s="85"/>
      <c r="HI210" s="85"/>
      <c r="HJ210" s="85"/>
      <c r="HK210" s="85"/>
      <c r="HL210" s="85"/>
      <c r="HM210" s="85"/>
      <c r="HN210" s="85"/>
      <c r="HO210" s="85"/>
      <c r="HP210" s="85"/>
      <c r="HQ210" s="85"/>
      <c r="HR210" s="85"/>
      <c r="HS210" s="85"/>
      <c r="HT210" s="85"/>
      <c r="HU210" s="85"/>
      <c r="HV210" s="85"/>
      <c r="HW210" s="85"/>
      <c r="HX210" s="85"/>
      <c r="HY210" s="85"/>
      <c r="HZ210" s="85"/>
      <c r="IA210" s="85"/>
      <c r="IB210" s="85"/>
      <c r="IC210" s="85"/>
      <c r="ID210" s="85"/>
      <c r="IE210" s="85"/>
      <c r="IF210" s="85"/>
      <c r="IG210" s="85"/>
      <c r="IH210" s="85"/>
      <c r="II210" s="85"/>
      <c r="IJ210" s="85"/>
      <c r="IK210" s="85"/>
      <c r="IL210" s="85"/>
      <c r="IM210" s="85"/>
      <c r="IN210" s="85"/>
      <c r="IO210" s="85"/>
      <c r="IP210" s="85"/>
      <c r="IQ210" s="85"/>
      <c r="IR210" s="85"/>
      <c r="IS210" s="85"/>
      <c r="IT210" s="85"/>
    </row>
    <row r="211" spans="1:15" s="84" customFormat="1" ht="21" customHeight="1">
      <c r="A211" s="5" t="s">
        <v>14</v>
      </c>
      <c r="B211" s="6">
        <v>951</v>
      </c>
      <c r="C211" s="6" t="s">
        <v>66</v>
      </c>
      <c r="D211" s="7" t="s">
        <v>425</v>
      </c>
      <c r="E211" s="7" t="s">
        <v>16</v>
      </c>
      <c r="F211" s="7">
        <v>220</v>
      </c>
      <c r="G211" s="7" t="s">
        <v>1</v>
      </c>
      <c r="H211" s="8">
        <f>H212</f>
        <v>10000</v>
      </c>
      <c r="I211" s="8">
        <f>I212</f>
        <v>10000</v>
      </c>
      <c r="J211" s="8">
        <f>J212</f>
        <v>10000</v>
      </c>
      <c r="K211" s="8">
        <f>K213</f>
        <v>0</v>
      </c>
      <c r="L211" s="8">
        <f>L213</f>
        <v>0</v>
      </c>
      <c r="M211" s="8">
        <f>M212</f>
        <v>10000</v>
      </c>
      <c r="N211" s="8">
        <f t="shared" si="62"/>
        <v>0</v>
      </c>
      <c r="O211" s="8">
        <v>0</v>
      </c>
    </row>
    <row r="212" spans="1:15" s="84" customFormat="1" ht="22.5" customHeight="1">
      <c r="A212" s="5" t="s">
        <v>25</v>
      </c>
      <c r="B212" s="6">
        <v>951</v>
      </c>
      <c r="C212" s="6" t="s">
        <v>66</v>
      </c>
      <c r="D212" s="7" t="s">
        <v>425</v>
      </c>
      <c r="E212" s="7" t="s">
        <v>16</v>
      </c>
      <c r="F212" s="7">
        <v>225</v>
      </c>
      <c r="G212" s="31" t="s">
        <v>413</v>
      </c>
      <c r="H212" s="8">
        <v>10000</v>
      </c>
      <c r="I212" s="8">
        <v>10000</v>
      </c>
      <c r="J212" s="8">
        <v>10000</v>
      </c>
      <c r="K212" s="8">
        <v>0</v>
      </c>
      <c r="L212" s="8">
        <v>0</v>
      </c>
      <c r="M212" s="8">
        <v>10000</v>
      </c>
      <c r="N212" s="8">
        <f t="shared" si="62"/>
        <v>0</v>
      </c>
      <c r="O212" s="8">
        <v>0</v>
      </c>
    </row>
    <row r="213" spans="1:254" s="68" customFormat="1" ht="45.75" customHeight="1">
      <c r="A213" s="1" t="s">
        <v>330</v>
      </c>
      <c r="B213" s="2">
        <v>951</v>
      </c>
      <c r="C213" s="2" t="s">
        <v>66</v>
      </c>
      <c r="D213" s="3" t="s">
        <v>129</v>
      </c>
      <c r="E213" s="3" t="s">
        <v>1</v>
      </c>
      <c r="F213" s="3" t="s">
        <v>1</v>
      </c>
      <c r="G213" s="3" t="s">
        <v>1</v>
      </c>
      <c r="H213" s="4">
        <f>H214+H218</f>
        <v>1103000</v>
      </c>
      <c r="I213" s="4">
        <f>I214+I218</f>
        <v>1002081.2</v>
      </c>
      <c r="J213" s="4">
        <f>J214+J218</f>
        <v>1002081.2</v>
      </c>
      <c r="K213" s="4">
        <f>K214</f>
        <v>0</v>
      </c>
      <c r="L213" s="4">
        <f>L214</f>
        <v>0</v>
      </c>
      <c r="M213" s="4">
        <f>M214+M218</f>
        <v>1002081.2</v>
      </c>
      <c r="N213" s="4">
        <f>N214+N218</f>
        <v>100918.80000000005</v>
      </c>
      <c r="O213" s="4">
        <v>0</v>
      </c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5"/>
      <c r="FA213" s="85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  <c r="FS213" s="85"/>
      <c r="FT213" s="85"/>
      <c r="FU213" s="85"/>
      <c r="FV213" s="85"/>
      <c r="FW213" s="85"/>
      <c r="FX213" s="85"/>
      <c r="FY213" s="85"/>
      <c r="FZ213" s="85"/>
      <c r="GA213" s="85"/>
      <c r="GB213" s="85"/>
      <c r="GC213" s="85"/>
      <c r="GD213" s="85"/>
      <c r="GE213" s="85"/>
      <c r="GF213" s="85"/>
      <c r="GG213" s="85"/>
      <c r="GH213" s="85"/>
      <c r="GI213" s="85"/>
      <c r="GJ213" s="85"/>
      <c r="GK213" s="85"/>
      <c r="GL213" s="85"/>
      <c r="GM213" s="85"/>
      <c r="GN213" s="85"/>
      <c r="GO213" s="85"/>
      <c r="GP213" s="85"/>
      <c r="GQ213" s="85"/>
      <c r="GR213" s="85"/>
      <c r="GS213" s="85"/>
      <c r="GT213" s="85"/>
      <c r="GU213" s="85"/>
      <c r="GV213" s="85"/>
      <c r="GW213" s="85"/>
      <c r="GX213" s="85"/>
      <c r="GY213" s="85"/>
      <c r="GZ213" s="85"/>
      <c r="HA213" s="85"/>
      <c r="HB213" s="85"/>
      <c r="HC213" s="85"/>
      <c r="HD213" s="85"/>
      <c r="HE213" s="85"/>
      <c r="HF213" s="85"/>
      <c r="HG213" s="85"/>
      <c r="HH213" s="85"/>
      <c r="HI213" s="85"/>
      <c r="HJ213" s="85"/>
      <c r="HK213" s="85"/>
      <c r="HL213" s="85"/>
      <c r="HM213" s="85"/>
      <c r="HN213" s="85"/>
      <c r="HO213" s="85"/>
      <c r="HP213" s="85"/>
      <c r="HQ213" s="85"/>
      <c r="HR213" s="85"/>
      <c r="HS213" s="85"/>
      <c r="HT213" s="85"/>
      <c r="HU213" s="85"/>
      <c r="HV213" s="85"/>
      <c r="HW213" s="85"/>
      <c r="HX213" s="85"/>
      <c r="HY213" s="85"/>
      <c r="HZ213" s="85"/>
      <c r="IA213" s="85"/>
      <c r="IB213" s="85"/>
      <c r="IC213" s="85"/>
      <c r="ID213" s="85"/>
      <c r="IE213" s="85"/>
      <c r="IF213" s="85"/>
      <c r="IG213" s="85"/>
      <c r="IH213" s="85"/>
      <c r="II213" s="85"/>
      <c r="IJ213" s="85"/>
      <c r="IK213" s="85"/>
      <c r="IL213" s="85"/>
      <c r="IM213" s="85"/>
      <c r="IN213" s="85"/>
      <c r="IO213" s="85"/>
      <c r="IP213" s="85"/>
      <c r="IQ213" s="85"/>
      <c r="IR213" s="85"/>
      <c r="IS213" s="85"/>
      <c r="IT213" s="85"/>
    </row>
    <row r="214" spans="1:15" s="84" customFormat="1" ht="21" customHeight="1">
      <c r="A214" s="5" t="s">
        <v>14</v>
      </c>
      <c r="B214" s="6">
        <v>951</v>
      </c>
      <c r="C214" s="6" t="s">
        <v>66</v>
      </c>
      <c r="D214" s="7" t="s">
        <v>129</v>
      </c>
      <c r="E214" s="7" t="s">
        <v>16</v>
      </c>
      <c r="F214" s="7">
        <v>220</v>
      </c>
      <c r="G214" s="7" t="s">
        <v>1</v>
      </c>
      <c r="H214" s="8">
        <f>H216+H217</f>
        <v>874600</v>
      </c>
      <c r="I214" s="8">
        <f>I216+I217</f>
        <v>773775.2</v>
      </c>
      <c r="J214" s="8">
        <f>J216+J217</f>
        <v>773775.2</v>
      </c>
      <c r="K214" s="8">
        <f>K215</f>
        <v>0</v>
      </c>
      <c r="L214" s="8">
        <f>L215</f>
        <v>0</v>
      </c>
      <c r="M214" s="8">
        <f>M216+M217</f>
        <v>773775.2</v>
      </c>
      <c r="N214" s="8">
        <f t="shared" si="45"/>
        <v>100824.80000000005</v>
      </c>
      <c r="O214" s="8">
        <v>0</v>
      </c>
    </row>
    <row r="215" spans="1:15" s="84" customFormat="1" ht="22.5" customHeight="1" hidden="1">
      <c r="A215" s="5" t="s">
        <v>25</v>
      </c>
      <c r="B215" s="6">
        <v>951</v>
      </c>
      <c r="C215" s="6" t="s">
        <v>66</v>
      </c>
      <c r="D215" s="7" t="s">
        <v>129</v>
      </c>
      <c r="E215" s="7" t="s">
        <v>16</v>
      </c>
      <c r="F215" s="7">
        <v>225</v>
      </c>
      <c r="G215" s="31" t="s">
        <v>91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5"/>
        <v>0</v>
      </c>
      <c r="O215" s="8">
        <v>0</v>
      </c>
    </row>
    <row r="216" spans="1:15" s="84" customFormat="1" ht="22.5" customHeight="1">
      <c r="A216" s="5" t="s">
        <v>25</v>
      </c>
      <c r="B216" s="6">
        <v>951</v>
      </c>
      <c r="C216" s="6" t="s">
        <v>66</v>
      </c>
      <c r="D216" s="7" t="s">
        <v>129</v>
      </c>
      <c r="E216" s="7" t="s">
        <v>16</v>
      </c>
      <c r="F216" s="7">
        <v>225</v>
      </c>
      <c r="G216" s="31" t="s">
        <v>413</v>
      </c>
      <c r="H216" s="8">
        <v>761700</v>
      </c>
      <c r="I216" s="8">
        <v>663775.2</v>
      </c>
      <c r="J216" s="8">
        <v>663775.2</v>
      </c>
      <c r="K216" s="8">
        <v>0</v>
      </c>
      <c r="L216" s="8">
        <v>0</v>
      </c>
      <c r="M216" s="8">
        <v>663775.2</v>
      </c>
      <c r="N216" s="8">
        <f t="shared" si="45"/>
        <v>97924.80000000005</v>
      </c>
      <c r="O216" s="8">
        <v>0</v>
      </c>
    </row>
    <row r="217" spans="1:15" s="84" customFormat="1" ht="22.5" customHeight="1">
      <c r="A217" s="5" t="s">
        <v>25</v>
      </c>
      <c r="B217" s="6">
        <v>951</v>
      </c>
      <c r="C217" s="6" t="s">
        <v>66</v>
      </c>
      <c r="D217" s="7" t="s">
        <v>129</v>
      </c>
      <c r="E217" s="7" t="s">
        <v>16</v>
      </c>
      <c r="F217" s="7">
        <v>225</v>
      </c>
      <c r="G217" s="31" t="s">
        <v>454</v>
      </c>
      <c r="H217" s="8">
        <v>112900</v>
      </c>
      <c r="I217" s="8">
        <v>110000</v>
      </c>
      <c r="J217" s="8">
        <v>110000</v>
      </c>
      <c r="K217" s="8">
        <v>0</v>
      </c>
      <c r="L217" s="8">
        <v>0</v>
      </c>
      <c r="M217" s="8">
        <v>110000</v>
      </c>
      <c r="N217" s="8">
        <f>H217-J217</f>
        <v>2900</v>
      </c>
      <c r="O217" s="8">
        <v>0</v>
      </c>
    </row>
    <row r="218" spans="1:15" s="84" customFormat="1" ht="21" customHeight="1">
      <c r="A218" s="5" t="s">
        <v>379</v>
      </c>
      <c r="B218" s="6">
        <v>951</v>
      </c>
      <c r="C218" s="6" t="s">
        <v>66</v>
      </c>
      <c r="D218" s="7" t="s">
        <v>129</v>
      </c>
      <c r="E218" s="7" t="s">
        <v>16</v>
      </c>
      <c r="F218" s="7">
        <v>300</v>
      </c>
      <c r="G218" s="7" t="s">
        <v>1</v>
      </c>
      <c r="H218" s="8">
        <f>H219+H221</f>
        <v>228400</v>
      </c>
      <c r="I218" s="8">
        <f>I219+I221</f>
        <v>228306</v>
      </c>
      <c r="J218" s="8">
        <f>J219+J221</f>
        <v>228306</v>
      </c>
      <c r="K218" s="8">
        <f>K219</f>
        <v>0</v>
      </c>
      <c r="L218" s="8">
        <f>L219</f>
        <v>0</v>
      </c>
      <c r="M218" s="8">
        <f>M219+M221</f>
        <v>228306</v>
      </c>
      <c r="N218" s="8">
        <f t="shared" si="45"/>
        <v>94</v>
      </c>
      <c r="O218" s="8">
        <v>0</v>
      </c>
    </row>
    <row r="219" spans="1:15" s="84" customFormat="1" ht="19.5" customHeight="1">
      <c r="A219" s="5" t="s">
        <v>106</v>
      </c>
      <c r="B219" s="6">
        <v>951</v>
      </c>
      <c r="C219" s="6" t="s">
        <v>66</v>
      </c>
      <c r="D219" s="7" t="s">
        <v>129</v>
      </c>
      <c r="E219" s="7" t="s">
        <v>16</v>
      </c>
      <c r="F219" s="7">
        <v>310</v>
      </c>
      <c r="G219" s="7" t="s">
        <v>1</v>
      </c>
      <c r="H219" s="8">
        <f>H220</f>
        <v>225000</v>
      </c>
      <c r="I219" s="8">
        <f>I220</f>
        <v>225000</v>
      </c>
      <c r="J219" s="8">
        <f>J220</f>
        <v>225000</v>
      </c>
      <c r="K219" s="8">
        <f>K220</f>
        <v>0</v>
      </c>
      <c r="L219" s="8">
        <f>L220</f>
        <v>0</v>
      </c>
      <c r="M219" s="8">
        <f>M220</f>
        <v>225000</v>
      </c>
      <c r="N219" s="8">
        <f t="shared" si="45"/>
        <v>0</v>
      </c>
      <c r="O219" s="8">
        <v>0</v>
      </c>
    </row>
    <row r="220" spans="1:15" s="84" customFormat="1" ht="21" customHeight="1">
      <c r="A220" s="5" t="s">
        <v>106</v>
      </c>
      <c r="B220" s="6">
        <v>951</v>
      </c>
      <c r="C220" s="6" t="s">
        <v>66</v>
      </c>
      <c r="D220" s="7" t="s">
        <v>129</v>
      </c>
      <c r="E220" s="7" t="s">
        <v>16</v>
      </c>
      <c r="F220" s="7">
        <v>310</v>
      </c>
      <c r="G220" s="7">
        <v>123</v>
      </c>
      <c r="H220" s="8">
        <v>225000</v>
      </c>
      <c r="I220" s="8">
        <v>225000</v>
      </c>
      <c r="J220" s="8">
        <v>225000</v>
      </c>
      <c r="K220" s="8">
        <v>0</v>
      </c>
      <c r="L220" s="8">
        <v>0</v>
      </c>
      <c r="M220" s="8">
        <v>225000</v>
      </c>
      <c r="N220" s="8">
        <f t="shared" si="45"/>
        <v>0</v>
      </c>
      <c r="O220" s="8">
        <v>0</v>
      </c>
    </row>
    <row r="221" spans="1:15" s="84" customFormat="1" ht="22.5" customHeight="1">
      <c r="A221" s="5" t="s">
        <v>19</v>
      </c>
      <c r="B221" s="6">
        <v>951</v>
      </c>
      <c r="C221" s="6" t="s">
        <v>66</v>
      </c>
      <c r="D221" s="7" t="s">
        <v>129</v>
      </c>
      <c r="E221" s="7" t="s">
        <v>16</v>
      </c>
      <c r="F221" s="7">
        <v>340</v>
      </c>
      <c r="G221" s="7">
        <v>123</v>
      </c>
      <c r="H221" s="8">
        <f aca="true" t="shared" si="64" ref="H221:M221">H222</f>
        <v>3400</v>
      </c>
      <c r="I221" s="8">
        <f t="shared" si="64"/>
        <v>3306</v>
      </c>
      <c r="J221" s="8">
        <f t="shared" si="64"/>
        <v>3306</v>
      </c>
      <c r="K221" s="8">
        <f t="shared" si="64"/>
        <v>0</v>
      </c>
      <c r="L221" s="8">
        <f t="shared" si="64"/>
        <v>0</v>
      </c>
      <c r="M221" s="8">
        <f t="shared" si="64"/>
        <v>3306</v>
      </c>
      <c r="N221" s="8">
        <f t="shared" si="45"/>
        <v>94</v>
      </c>
      <c r="O221" s="8">
        <v>0</v>
      </c>
    </row>
    <row r="222" spans="1:15" s="84" customFormat="1" ht="34.5" customHeight="1">
      <c r="A222" s="5" t="s">
        <v>443</v>
      </c>
      <c r="B222" s="6">
        <v>951</v>
      </c>
      <c r="C222" s="6" t="s">
        <v>66</v>
      </c>
      <c r="D222" s="7" t="s">
        <v>129</v>
      </c>
      <c r="E222" s="7" t="s">
        <v>16</v>
      </c>
      <c r="F222" s="7">
        <v>346</v>
      </c>
      <c r="G222" s="7">
        <v>123</v>
      </c>
      <c r="H222" s="8">
        <v>3400</v>
      </c>
      <c r="I222" s="8">
        <v>3306</v>
      </c>
      <c r="J222" s="8">
        <v>3306</v>
      </c>
      <c r="K222" s="8">
        <v>0</v>
      </c>
      <c r="L222" s="8">
        <v>0</v>
      </c>
      <c r="M222" s="8">
        <v>3306</v>
      </c>
      <c r="N222" s="8">
        <f t="shared" si="45"/>
        <v>94</v>
      </c>
      <c r="O222" s="8">
        <v>0</v>
      </c>
    </row>
    <row r="223" spans="1:254" s="68" customFormat="1" ht="21.75" customHeight="1">
      <c r="A223" s="1" t="s">
        <v>427</v>
      </c>
      <c r="B223" s="2">
        <v>951</v>
      </c>
      <c r="C223" s="2" t="s">
        <v>66</v>
      </c>
      <c r="D223" s="3" t="s">
        <v>349</v>
      </c>
      <c r="E223" s="3" t="s">
        <v>1</v>
      </c>
      <c r="F223" s="3" t="s">
        <v>1</v>
      </c>
      <c r="G223" s="3" t="s">
        <v>1</v>
      </c>
      <c r="H223" s="4">
        <f aca="true" t="shared" si="65" ref="H223:M223">H224</f>
        <v>90000</v>
      </c>
      <c r="I223" s="4">
        <f t="shared" si="65"/>
        <v>14600</v>
      </c>
      <c r="J223" s="4">
        <f t="shared" si="65"/>
        <v>14600</v>
      </c>
      <c r="K223" s="4">
        <f t="shared" si="65"/>
        <v>0</v>
      </c>
      <c r="L223" s="4">
        <f t="shared" si="65"/>
        <v>0</v>
      </c>
      <c r="M223" s="4">
        <f t="shared" si="65"/>
        <v>14600</v>
      </c>
      <c r="N223" s="4">
        <f t="shared" si="45"/>
        <v>75400</v>
      </c>
      <c r="O223" s="4">
        <v>0</v>
      </c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5"/>
      <c r="FY223" s="85"/>
      <c r="FZ223" s="85"/>
      <c r="GA223" s="85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85"/>
      <c r="GM223" s="85"/>
      <c r="GN223" s="85"/>
      <c r="GO223" s="85"/>
      <c r="GP223" s="85"/>
      <c r="GQ223" s="85"/>
      <c r="GR223" s="85"/>
      <c r="GS223" s="85"/>
      <c r="GT223" s="85"/>
      <c r="GU223" s="85"/>
      <c r="GV223" s="85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85"/>
      <c r="IH223" s="85"/>
      <c r="II223" s="85"/>
      <c r="IJ223" s="85"/>
      <c r="IK223" s="85"/>
      <c r="IL223" s="85"/>
      <c r="IM223" s="85"/>
      <c r="IN223" s="85"/>
      <c r="IO223" s="85"/>
      <c r="IP223" s="85"/>
      <c r="IQ223" s="85"/>
      <c r="IR223" s="85"/>
      <c r="IS223" s="85"/>
      <c r="IT223" s="85"/>
    </row>
    <row r="224" spans="1:15" s="84" customFormat="1" ht="21" customHeight="1">
      <c r="A224" s="5" t="s">
        <v>14</v>
      </c>
      <c r="B224" s="6">
        <v>951</v>
      </c>
      <c r="C224" s="6" t="s">
        <v>66</v>
      </c>
      <c r="D224" s="7" t="s">
        <v>349</v>
      </c>
      <c r="E224" s="7" t="s">
        <v>16</v>
      </c>
      <c r="F224" s="7">
        <v>220</v>
      </c>
      <c r="G224" s="7" t="s">
        <v>1</v>
      </c>
      <c r="H224" s="8">
        <f>H225+H226</f>
        <v>90000</v>
      </c>
      <c r="I224" s="8">
        <f>I225+I226</f>
        <v>14600</v>
      </c>
      <c r="J224" s="8">
        <f>J225+J226</f>
        <v>14600</v>
      </c>
      <c r="K224" s="8">
        <f>K226</f>
        <v>0</v>
      </c>
      <c r="L224" s="8">
        <f>L226</f>
        <v>0</v>
      </c>
      <c r="M224" s="8">
        <f>M225+M226</f>
        <v>14600</v>
      </c>
      <c r="N224" s="8">
        <f t="shared" si="45"/>
        <v>75400</v>
      </c>
      <c r="O224" s="8">
        <v>0</v>
      </c>
    </row>
    <row r="225" spans="1:15" s="84" customFormat="1" ht="22.5" customHeight="1">
      <c r="A225" s="5" t="s">
        <v>17</v>
      </c>
      <c r="B225" s="6">
        <v>951</v>
      </c>
      <c r="C225" s="6" t="s">
        <v>66</v>
      </c>
      <c r="D225" s="7" t="s">
        <v>349</v>
      </c>
      <c r="E225" s="7" t="s">
        <v>16</v>
      </c>
      <c r="F225" s="7">
        <v>226</v>
      </c>
      <c r="G225" s="31" t="s">
        <v>413</v>
      </c>
      <c r="H225" s="8">
        <v>20000</v>
      </c>
      <c r="I225" s="8">
        <v>14600</v>
      </c>
      <c r="J225" s="8">
        <v>14600</v>
      </c>
      <c r="K225" s="8">
        <v>0</v>
      </c>
      <c r="L225" s="8">
        <v>0</v>
      </c>
      <c r="M225" s="8">
        <v>14600</v>
      </c>
      <c r="N225" s="8">
        <f t="shared" si="45"/>
        <v>5400</v>
      </c>
      <c r="O225" s="8">
        <v>0</v>
      </c>
    </row>
    <row r="226" spans="1:15" s="84" customFormat="1" ht="22.5" customHeight="1">
      <c r="A226" s="5" t="s">
        <v>17</v>
      </c>
      <c r="B226" s="6">
        <v>951</v>
      </c>
      <c r="C226" s="6" t="s">
        <v>66</v>
      </c>
      <c r="D226" s="7" t="s">
        <v>349</v>
      </c>
      <c r="E226" s="7" t="s">
        <v>16</v>
      </c>
      <c r="F226" s="7">
        <v>226</v>
      </c>
      <c r="G226" s="31" t="s">
        <v>454</v>
      </c>
      <c r="H226" s="8">
        <v>70000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5"/>
        <v>70000</v>
      </c>
      <c r="O226" s="8">
        <v>0</v>
      </c>
    </row>
    <row r="227" spans="1:254" s="68" customFormat="1" ht="24.75" customHeight="1" hidden="1">
      <c r="A227" s="1" t="s">
        <v>329</v>
      </c>
      <c r="B227" s="2">
        <v>951</v>
      </c>
      <c r="C227" s="2" t="s">
        <v>66</v>
      </c>
      <c r="D227" s="3" t="s">
        <v>328</v>
      </c>
      <c r="E227" s="7"/>
      <c r="F227" s="7"/>
      <c r="G227" s="7"/>
      <c r="H227" s="4">
        <f aca="true" t="shared" si="66" ref="H227:M227">H228+H232+H230</f>
        <v>0</v>
      </c>
      <c r="I227" s="4">
        <f t="shared" si="66"/>
        <v>0</v>
      </c>
      <c r="J227" s="4">
        <f t="shared" si="66"/>
        <v>0</v>
      </c>
      <c r="K227" s="4">
        <f t="shared" si="66"/>
        <v>0</v>
      </c>
      <c r="L227" s="4">
        <f t="shared" si="66"/>
        <v>0</v>
      </c>
      <c r="M227" s="4">
        <f t="shared" si="66"/>
        <v>0</v>
      </c>
      <c r="N227" s="8">
        <f t="shared" si="45"/>
        <v>0</v>
      </c>
      <c r="O227" s="8">
        <v>0</v>
      </c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  <c r="FS227" s="85"/>
      <c r="FT227" s="85"/>
      <c r="FU227" s="85"/>
      <c r="FV227" s="85"/>
      <c r="FW227" s="85"/>
      <c r="FX227" s="85"/>
      <c r="FY227" s="85"/>
      <c r="FZ227" s="85"/>
      <c r="GA227" s="85"/>
      <c r="GB227" s="85"/>
      <c r="GC227" s="85"/>
      <c r="GD227" s="85"/>
      <c r="GE227" s="85"/>
      <c r="GF227" s="85"/>
      <c r="GG227" s="85"/>
      <c r="GH227" s="85"/>
      <c r="GI227" s="85"/>
      <c r="GJ227" s="85"/>
      <c r="GK227" s="85"/>
      <c r="GL227" s="85"/>
      <c r="GM227" s="85"/>
      <c r="GN227" s="85"/>
      <c r="GO227" s="85"/>
      <c r="GP227" s="85"/>
      <c r="GQ227" s="85"/>
      <c r="GR227" s="85"/>
      <c r="GS227" s="85"/>
      <c r="GT227" s="85"/>
      <c r="GU227" s="85"/>
      <c r="GV227" s="85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85"/>
      <c r="IH227" s="85"/>
      <c r="II227" s="85"/>
      <c r="IJ227" s="85"/>
      <c r="IK227" s="85"/>
      <c r="IL227" s="85"/>
      <c r="IM227" s="85"/>
      <c r="IN227" s="85"/>
      <c r="IO227" s="85"/>
      <c r="IP227" s="85"/>
      <c r="IQ227" s="85"/>
      <c r="IR227" s="85"/>
      <c r="IS227" s="85"/>
      <c r="IT227" s="85"/>
    </row>
    <row r="228" spans="1:15" s="84" customFormat="1" ht="20.25" customHeight="1" hidden="1">
      <c r="A228" s="5" t="s">
        <v>14</v>
      </c>
      <c r="B228" s="6">
        <v>951</v>
      </c>
      <c r="C228" s="6" t="s">
        <v>66</v>
      </c>
      <c r="D228" s="7" t="s">
        <v>328</v>
      </c>
      <c r="E228" s="7" t="s">
        <v>16</v>
      </c>
      <c r="F228" s="7" t="s">
        <v>15</v>
      </c>
      <c r="G228" s="7" t="s">
        <v>1</v>
      </c>
      <c r="H228" s="8">
        <f aca="true" t="shared" si="67" ref="H228:M228">H229</f>
        <v>0</v>
      </c>
      <c r="I228" s="8">
        <f t="shared" si="67"/>
        <v>0</v>
      </c>
      <c r="J228" s="8">
        <f t="shared" si="67"/>
        <v>0</v>
      </c>
      <c r="K228" s="8">
        <f t="shared" si="67"/>
        <v>0</v>
      </c>
      <c r="L228" s="8">
        <f t="shared" si="67"/>
        <v>0</v>
      </c>
      <c r="M228" s="8">
        <f t="shared" si="67"/>
        <v>0</v>
      </c>
      <c r="N228" s="8">
        <f t="shared" si="45"/>
        <v>0</v>
      </c>
      <c r="O228" s="8">
        <v>0</v>
      </c>
    </row>
    <row r="229" spans="1:15" s="84" customFormat="1" ht="19.5" customHeight="1" hidden="1">
      <c r="A229" s="5" t="s">
        <v>25</v>
      </c>
      <c r="B229" s="6">
        <v>951</v>
      </c>
      <c r="C229" s="6" t="s">
        <v>66</v>
      </c>
      <c r="D229" s="7" t="s">
        <v>328</v>
      </c>
      <c r="E229" s="7" t="s">
        <v>16</v>
      </c>
      <c r="F229" s="7" t="s">
        <v>26</v>
      </c>
      <c r="G229" s="7" t="s">
        <v>8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 t="shared" si="45"/>
        <v>0</v>
      </c>
      <c r="O229" s="8">
        <v>0</v>
      </c>
    </row>
    <row r="230" spans="1:15" s="84" customFormat="1" ht="19.5" customHeight="1" hidden="1">
      <c r="A230" s="5"/>
      <c r="B230" s="6">
        <v>951</v>
      </c>
      <c r="C230" s="6" t="s">
        <v>66</v>
      </c>
      <c r="D230" s="7" t="s">
        <v>129</v>
      </c>
      <c r="E230" s="7" t="s">
        <v>16</v>
      </c>
      <c r="F230" s="7">
        <v>310</v>
      </c>
      <c r="G230" s="7" t="s">
        <v>1</v>
      </c>
      <c r="H230" s="8">
        <f aca="true" t="shared" si="68" ref="H230:M230">H231</f>
        <v>0</v>
      </c>
      <c r="I230" s="8">
        <f t="shared" si="68"/>
        <v>0</v>
      </c>
      <c r="J230" s="8">
        <f t="shared" si="68"/>
        <v>0</v>
      </c>
      <c r="K230" s="8">
        <f t="shared" si="68"/>
        <v>0</v>
      </c>
      <c r="L230" s="8">
        <f t="shared" si="68"/>
        <v>0</v>
      </c>
      <c r="M230" s="8">
        <f t="shared" si="68"/>
        <v>0</v>
      </c>
      <c r="N230" s="8">
        <f t="shared" si="45"/>
        <v>0</v>
      </c>
      <c r="O230" s="8">
        <v>0</v>
      </c>
    </row>
    <row r="231" spans="1:15" s="84" customFormat="1" ht="19.5" customHeight="1" hidden="1">
      <c r="A231" s="5"/>
      <c r="B231" s="6">
        <v>951</v>
      </c>
      <c r="C231" s="6" t="s">
        <v>66</v>
      </c>
      <c r="D231" s="7" t="s">
        <v>129</v>
      </c>
      <c r="E231" s="7" t="s">
        <v>16</v>
      </c>
      <c r="F231" s="7">
        <v>310</v>
      </c>
      <c r="G231" s="7" t="s">
        <v>8</v>
      </c>
      <c r="H231" s="8">
        <v>0</v>
      </c>
      <c r="I231" s="8">
        <v>0</v>
      </c>
      <c r="J231" s="8">
        <v>0</v>
      </c>
      <c r="K231" s="8"/>
      <c r="L231" s="8"/>
      <c r="M231" s="8">
        <v>0</v>
      </c>
      <c r="N231" s="8">
        <f t="shared" si="45"/>
        <v>0</v>
      </c>
      <c r="O231" s="8">
        <v>0</v>
      </c>
    </row>
    <row r="232" spans="1:15" s="84" customFormat="1" ht="20.25" customHeight="1" hidden="1">
      <c r="A232" s="5" t="s">
        <v>19</v>
      </c>
      <c r="B232" s="6">
        <v>951</v>
      </c>
      <c r="C232" s="6" t="s">
        <v>66</v>
      </c>
      <c r="D232" s="7" t="s">
        <v>328</v>
      </c>
      <c r="E232" s="7" t="s">
        <v>16</v>
      </c>
      <c r="F232" s="7" t="s">
        <v>20</v>
      </c>
      <c r="G232" s="7" t="s">
        <v>1</v>
      </c>
      <c r="H232" s="8">
        <f aca="true" t="shared" si="69" ref="H232:M232">H233</f>
        <v>0</v>
      </c>
      <c r="I232" s="8">
        <f t="shared" si="69"/>
        <v>0</v>
      </c>
      <c r="J232" s="8">
        <f t="shared" si="69"/>
        <v>0</v>
      </c>
      <c r="K232" s="8">
        <f t="shared" si="69"/>
        <v>0</v>
      </c>
      <c r="L232" s="8">
        <f t="shared" si="69"/>
        <v>0</v>
      </c>
      <c r="M232" s="8">
        <f t="shared" si="69"/>
        <v>0</v>
      </c>
      <c r="N232" s="8">
        <f t="shared" si="45"/>
        <v>0</v>
      </c>
      <c r="O232" s="8">
        <v>0</v>
      </c>
    </row>
    <row r="233" spans="1:15" s="84" customFormat="1" ht="18.75" customHeight="1" hidden="1">
      <c r="A233" s="5" t="s">
        <v>19</v>
      </c>
      <c r="B233" s="6">
        <v>951</v>
      </c>
      <c r="C233" s="6" t="s">
        <v>66</v>
      </c>
      <c r="D233" s="7" t="s">
        <v>328</v>
      </c>
      <c r="E233" s="7" t="s">
        <v>16</v>
      </c>
      <c r="F233" s="7" t="s">
        <v>20</v>
      </c>
      <c r="G233" s="7" t="s">
        <v>8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45"/>
        <v>0</v>
      </c>
      <c r="O233" s="8">
        <v>0</v>
      </c>
    </row>
    <row r="234" spans="1:254" s="68" customFormat="1" ht="32.25" customHeight="1" hidden="1">
      <c r="A234" s="1" t="s">
        <v>429</v>
      </c>
      <c r="B234" s="2">
        <v>951</v>
      </c>
      <c r="C234" s="2" t="s">
        <v>66</v>
      </c>
      <c r="D234" s="3" t="s">
        <v>428</v>
      </c>
      <c r="E234" s="3" t="s">
        <v>1</v>
      </c>
      <c r="F234" s="3" t="s">
        <v>1</v>
      </c>
      <c r="G234" s="3" t="s">
        <v>1</v>
      </c>
      <c r="H234" s="4">
        <f aca="true" t="shared" si="70" ref="H234:M234">H235</f>
        <v>0</v>
      </c>
      <c r="I234" s="4">
        <f t="shared" si="70"/>
        <v>0</v>
      </c>
      <c r="J234" s="4">
        <f t="shared" si="70"/>
        <v>0</v>
      </c>
      <c r="K234" s="4">
        <f t="shared" si="70"/>
        <v>0</v>
      </c>
      <c r="L234" s="4">
        <f t="shared" si="70"/>
        <v>0</v>
      </c>
      <c r="M234" s="4">
        <f t="shared" si="70"/>
        <v>0</v>
      </c>
      <c r="N234" s="4">
        <f>H234-J234</f>
        <v>0</v>
      </c>
      <c r="O234" s="4">
        <v>0</v>
      </c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  <c r="EQ234" s="85"/>
      <c r="ER234" s="85"/>
      <c r="ES234" s="85"/>
      <c r="ET234" s="85"/>
      <c r="EU234" s="85"/>
      <c r="EV234" s="85"/>
      <c r="EW234" s="85"/>
      <c r="EX234" s="85"/>
      <c r="EY234" s="85"/>
      <c r="EZ234" s="85"/>
      <c r="FA234" s="85"/>
      <c r="FB234" s="85"/>
      <c r="FC234" s="85"/>
      <c r="FD234" s="85"/>
      <c r="FE234" s="85"/>
      <c r="FF234" s="85"/>
      <c r="FG234" s="85"/>
      <c r="FH234" s="85"/>
      <c r="FI234" s="85"/>
      <c r="FJ234" s="85"/>
      <c r="FK234" s="85"/>
      <c r="FL234" s="85"/>
      <c r="FM234" s="85"/>
      <c r="FN234" s="85"/>
      <c r="FO234" s="85"/>
      <c r="FP234" s="85"/>
      <c r="FQ234" s="85"/>
      <c r="FR234" s="85"/>
      <c r="FS234" s="85"/>
      <c r="FT234" s="85"/>
      <c r="FU234" s="85"/>
      <c r="FV234" s="85"/>
      <c r="FW234" s="85"/>
      <c r="FX234" s="85"/>
      <c r="FY234" s="85"/>
      <c r="FZ234" s="85"/>
      <c r="GA234" s="85"/>
      <c r="GB234" s="85"/>
      <c r="GC234" s="85"/>
      <c r="GD234" s="85"/>
      <c r="GE234" s="85"/>
      <c r="GF234" s="85"/>
      <c r="GG234" s="85"/>
      <c r="GH234" s="85"/>
      <c r="GI234" s="85"/>
      <c r="GJ234" s="85"/>
      <c r="GK234" s="85"/>
      <c r="GL234" s="85"/>
      <c r="GM234" s="85"/>
      <c r="GN234" s="85"/>
      <c r="GO234" s="85"/>
      <c r="GP234" s="85"/>
      <c r="GQ234" s="85"/>
      <c r="GR234" s="85"/>
      <c r="GS234" s="85"/>
      <c r="GT234" s="85"/>
      <c r="GU234" s="85"/>
      <c r="GV234" s="85"/>
      <c r="GW234" s="85"/>
      <c r="GX234" s="85"/>
      <c r="GY234" s="85"/>
      <c r="GZ234" s="85"/>
      <c r="HA234" s="85"/>
      <c r="HB234" s="85"/>
      <c r="HC234" s="85"/>
      <c r="HD234" s="85"/>
      <c r="HE234" s="85"/>
      <c r="HF234" s="85"/>
      <c r="HG234" s="85"/>
      <c r="HH234" s="85"/>
      <c r="HI234" s="85"/>
      <c r="HJ234" s="85"/>
      <c r="HK234" s="85"/>
      <c r="HL234" s="85"/>
      <c r="HM234" s="85"/>
      <c r="HN234" s="85"/>
      <c r="HO234" s="85"/>
      <c r="HP234" s="85"/>
      <c r="HQ234" s="85"/>
      <c r="HR234" s="85"/>
      <c r="HS234" s="85"/>
      <c r="HT234" s="85"/>
      <c r="HU234" s="85"/>
      <c r="HV234" s="85"/>
      <c r="HW234" s="85"/>
      <c r="HX234" s="85"/>
      <c r="HY234" s="85"/>
      <c r="HZ234" s="85"/>
      <c r="IA234" s="85"/>
      <c r="IB234" s="85"/>
      <c r="IC234" s="85"/>
      <c r="ID234" s="85"/>
      <c r="IE234" s="85"/>
      <c r="IF234" s="85"/>
      <c r="IG234" s="85"/>
      <c r="IH234" s="85"/>
      <c r="II234" s="85"/>
      <c r="IJ234" s="85"/>
      <c r="IK234" s="85"/>
      <c r="IL234" s="85"/>
      <c r="IM234" s="85"/>
      <c r="IN234" s="85"/>
      <c r="IO234" s="85"/>
      <c r="IP234" s="85"/>
      <c r="IQ234" s="85"/>
      <c r="IR234" s="85"/>
      <c r="IS234" s="85"/>
      <c r="IT234" s="85"/>
    </row>
    <row r="235" spans="1:15" s="84" customFormat="1" ht="21" customHeight="1" hidden="1">
      <c r="A235" s="5" t="s">
        <v>14</v>
      </c>
      <c r="B235" s="6">
        <v>951</v>
      </c>
      <c r="C235" s="6" t="s">
        <v>66</v>
      </c>
      <c r="D235" s="7" t="s">
        <v>428</v>
      </c>
      <c r="E235" s="7" t="s">
        <v>16</v>
      </c>
      <c r="F235" s="7">
        <v>220</v>
      </c>
      <c r="G235" s="7" t="s">
        <v>1</v>
      </c>
      <c r="H235" s="8">
        <f>H236+H237</f>
        <v>0</v>
      </c>
      <c r="I235" s="8">
        <f>I236+I237</f>
        <v>0</v>
      </c>
      <c r="J235" s="8">
        <f>J236+J237</f>
        <v>0</v>
      </c>
      <c r="K235" s="8">
        <f>K237</f>
        <v>0</v>
      </c>
      <c r="L235" s="8">
        <f>L237</f>
        <v>0</v>
      </c>
      <c r="M235" s="8">
        <f>M236+M237</f>
        <v>0</v>
      </c>
      <c r="N235" s="8">
        <f>H235-J235</f>
        <v>0</v>
      </c>
      <c r="O235" s="8">
        <v>0</v>
      </c>
    </row>
    <row r="236" spans="1:15" s="84" customFormat="1" ht="22.5" customHeight="1" hidden="1">
      <c r="A236" s="5" t="s">
        <v>25</v>
      </c>
      <c r="B236" s="6">
        <v>951</v>
      </c>
      <c r="C236" s="6" t="s">
        <v>66</v>
      </c>
      <c r="D236" s="7" t="s">
        <v>428</v>
      </c>
      <c r="E236" s="7" t="s">
        <v>16</v>
      </c>
      <c r="F236" s="7">
        <v>225</v>
      </c>
      <c r="G236" s="31" t="s">
        <v>413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>H236-J236</f>
        <v>0</v>
      </c>
      <c r="O236" s="8">
        <v>0</v>
      </c>
    </row>
    <row r="237" spans="1:15" s="84" customFormat="1" ht="22.5" customHeight="1" hidden="1">
      <c r="A237" s="5" t="s">
        <v>17</v>
      </c>
      <c r="B237" s="6">
        <v>951</v>
      </c>
      <c r="C237" s="6" t="s">
        <v>66</v>
      </c>
      <c r="D237" s="7" t="s">
        <v>428</v>
      </c>
      <c r="E237" s="7" t="s">
        <v>16</v>
      </c>
      <c r="F237" s="7">
        <v>226</v>
      </c>
      <c r="G237" s="31" t="s">
        <v>91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H237-J237</f>
        <v>0</v>
      </c>
      <c r="O237" s="8">
        <v>0</v>
      </c>
    </row>
    <row r="238" spans="1:254" s="68" customFormat="1" ht="76.5" customHeight="1">
      <c r="A238" s="1" t="s">
        <v>121</v>
      </c>
      <c r="B238" s="2">
        <v>951</v>
      </c>
      <c r="C238" s="2" t="s">
        <v>347</v>
      </c>
      <c r="D238" s="30" t="s">
        <v>122</v>
      </c>
      <c r="E238" s="3" t="s">
        <v>1</v>
      </c>
      <c r="F238" s="3" t="s">
        <v>1</v>
      </c>
      <c r="G238" s="3" t="s">
        <v>1</v>
      </c>
      <c r="H238" s="4">
        <f>H239</f>
        <v>10500</v>
      </c>
      <c r="I238" s="4">
        <f aca="true" t="shared" si="71" ref="I238:M239">I239</f>
        <v>10500</v>
      </c>
      <c r="J238" s="4">
        <f t="shared" si="71"/>
        <v>10500</v>
      </c>
      <c r="K238" s="4">
        <f t="shared" si="71"/>
        <v>0</v>
      </c>
      <c r="L238" s="4">
        <f t="shared" si="71"/>
        <v>0</v>
      </c>
      <c r="M238" s="4">
        <f t="shared" si="71"/>
        <v>10500</v>
      </c>
      <c r="N238" s="4">
        <f aca="true" t="shared" si="72" ref="N238:N253">H238-J238</f>
        <v>0</v>
      </c>
      <c r="O238" s="4">
        <v>0</v>
      </c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  <c r="FS238" s="85"/>
      <c r="FT238" s="85"/>
      <c r="FU238" s="85"/>
      <c r="FV238" s="85"/>
      <c r="FW238" s="85"/>
      <c r="FX238" s="85"/>
      <c r="FY238" s="85"/>
      <c r="FZ238" s="85"/>
      <c r="GA238" s="85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85"/>
      <c r="GM238" s="85"/>
      <c r="GN238" s="85"/>
      <c r="GO238" s="85"/>
      <c r="GP238" s="85"/>
      <c r="GQ238" s="85"/>
      <c r="GR238" s="85"/>
      <c r="GS238" s="85"/>
      <c r="GT238" s="85"/>
      <c r="GU238" s="85"/>
      <c r="GV238" s="85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85"/>
      <c r="IH238" s="85"/>
      <c r="II238" s="85"/>
      <c r="IJ238" s="85"/>
      <c r="IK238" s="85"/>
      <c r="IL238" s="85"/>
      <c r="IM238" s="85"/>
      <c r="IN238" s="85"/>
      <c r="IO238" s="85"/>
      <c r="IP238" s="85"/>
      <c r="IQ238" s="85"/>
      <c r="IR238" s="85"/>
      <c r="IS238" s="85"/>
      <c r="IT238" s="85"/>
    </row>
    <row r="239" spans="1:15" s="84" customFormat="1" ht="21" customHeight="1">
      <c r="A239" s="5" t="s">
        <v>14</v>
      </c>
      <c r="B239" s="6">
        <v>951</v>
      </c>
      <c r="C239" s="6" t="s">
        <v>347</v>
      </c>
      <c r="D239" s="31" t="s">
        <v>122</v>
      </c>
      <c r="E239" s="7" t="s">
        <v>16</v>
      </c>
      <c r="F239" s="7" t="s">
        <v>15</v>
      </c>
      <c r="G239" s="7" t="s">
        <v>1</v>
      </c>
      <c r="H239" s="8">
        <f>H240</f>
        <v>10500</v>
      </c>
      <c r="I239" s="8">
        <f t="shared" si="71"/>
        <v>10500</v>
      </c>
      <c r="J239" s="8">
        <f t="shared" si="71"/>
        <v>10500</v>
      </c>
      <c r="K239" s="8">
        <f t="shared" si="71"/>
        <v>0</v>
      </c>
      <c r="L239" s="8">
        <f t="shared" si="71"/>
        <v>0</v>
      </c>
      <c r="M239" s="8">
        <f t="shared" si="71"/>
        <v>10500</v>
      </c>
      <c r="N239" s="8">
        <f t="shared" si="72"/>
        <v>0</v>
      </c>
      <c r="O239" s="8">
        <v>0</v>
      </c>
    </row>
    <row r="240" spans="1:15" s="84" customFormat="1" ht="18" customHeight="1">
      <c r="A240" s="5" t="s">
        <v>17</v>
      </c>
      <c r="B240" s="6">
        <v>951</v>
      </c>
      <c r="C240" s="6" t="s">
        <v>347</v>
      </c>
      <c r="D240" s="31" t="s">
        <v>122</v>
      </c>
      <c r="E240" s="7" t="s">
        <v>16</v>
      </c>
      <c r="F240" s="7" t="s">
        <v>18</v>
      </c>
      <c r="G240" s="7">
        <v>100</v>
      </c>
      <c r="H240" s="8">
        <v>10500</v>
      </c>
      <c r="I240" s="8">
        <v>10500</v>
      </c>
      <c r="J240" s="8">
        <v>10500</v>
      </c>
      <c r="K240" s="8">
        <v>0</v>
      </c>
      <c r="L240" s="8">
        <v>0</v>
      </c>
      <c r="M240" s="8">
        <v>10500</v>
      </c>
      <c r="N240" s="8">
        <f t="shared" si="72"/>
        <v>0</v>
      </c>
      <c r="O240" s="8">
        <v>0</v>
      </c>
    </row>
    <row r="241" spans="1:15" s="84" customFormat="1" ht="30.75" customHeight="1">
      <c r="A241" s="1" t="s">
        <v>460</v>
      </c>
      <c r="B241" s="2">
        <v>951</v>
      </c>
      <c r="C241" s="2" t="s">
        <v>68</v>
      </c>
      <c r="D241" s="3" t="s">
        <v>130</v>
      </c>
      <c r="E241" s="7" t="s">
        <v>1</v>
      </c>
      <c r="F241" s="7" t="s">
        <v>1</v>
      </c>
      <c r="G241" s="7" t="s">
        <v>1</v>
      </c>
      <c r="H241" s="4">
        <f aca="true" t="shared" si="73" ref="H241:M241">H242+H246</f>
        <v>5939400</v>
      </c>
      <c r="I241" s="4">
        <f t="shared" si="73"/>
        <v>5936203</v>
      </c>
      <c r="J241" s="4">
        <f t="shared" si="73"/>
        <v>5936203</v>
      </c>
      <c r="K241" s="4">
        <f t="shared" si="73"/>
        <v>0</v>
      </c>
      <c r="L241" s="4">
        <f t="shared" si="73"/>
        <v>0</v>
      </c>
      <c r="M241" s="4">
        <f t="shared" si="73"/>
        <v>5936203</v>
      </c>
      <c r="N241" s="4">
        <f t="shared" si="72"/>
        <v>3197</v>
      </c>
      <c r="O241" s="4">
        <v>0</v>
      </c>
    </row>
    <row r="242" spans="1:15" s="84" customFormat="1" ht="22.5" customHeight="1">
      <c r="A242" s="5" t="s">
        <v>55</v>
      </c>
      <c r="B242" s="6">
        <v>951</v>
      </c>
      <c r="C242" s="6" t="s">
        <v>68</v>
      </c>
      <c r="D242" s="7" t="s">
        <v>130</v>
      </c>
      <c r="E242" s="7">
        <v>610</v>
      </c>
      <c r="F242" s="7" t="s">
        <v>56</v>
      </c>
      <c r="G242" s="7" t="s">
        <v>1</v>
      </c>
      <c r="H242" s="8">
        <f>H243+H244+H245</f>
        <v>3698800</v>
      </c>
      <c r="I242" s="8">
        <f>I243+I244+I245</f>
        <v>3695603</v>
      </c>
      <c r="J242" s="8">
        <f>J243+J244+J245</f>
        <v>3695603</v>
      </c>
      <c r="K242" s="8">
        <f>K243</f>
        <v>0</v>
      </c>
      <c r="L242" s="8">
        <f>L243</f>
        <v>0</v>
      </c>
      <c r="M242" s="8">
        <f>M243+M244+M245</f>
        <v>3695603</v>
      </c>
      <c r="N242" s="8">
        <f t="shared" si="72"/>
        <v>3197</v>
      </c>
      <c r="O242" s="8">
        <v>0</v>
      </c>
    </row>
    <row r="243" spans="1:15" s="84" customFormat="1" ht="30.75" customHeight="1">
      <c r="A243" s="5" t="s">
        <v>58</v>
      </c>
      <c r="B243" s="6">
        <v>951</v>
      </c>
      <c r="C243" s="6" t="s">
        <v>68</v>
      </c>
      <c r="D243" s="7" t="s">
        <v>130</v>
      </c>
      <c r="E243" s="7" t="s">
        <v>69</v>
      </c>
      <c r="F243" s="7" t="s">
        <v>59</v>
      </c>
      <c r="G243" s="7">
        <v>100</v>
      </c>
      <c r="H243" s="8">
        <v>3124800</v>
      </c>
      <c r="I243" s="8">
        <v>3124800</v>
      </c>
      <c r="J243" s="8">
        <v>3124800</v>
      </c>
      <c r="K243" s="8">
        <v>0</v>
      </c>
      <c r="L243" s="8">
        <v>0</v>
      </c>
      <c r="M243" s="8">
        <v>3124800</v>
      </c>
      <c r="N243" s="8">
        <f t="shared" si="72"/>
        <v>0</v>
      </c>
      <c r="O243" s="8">
        <v>0</v>
      </c>
    </row>
    <row r="244" spans="1:15" s="84" customFormat="1" ht="30.75" customHeight="1">
      <c r="A244" s="5" t="s">
        <v>58</v>
      </c>
      <c r="B244" s="6">
        <v>951</v>
      </c>
      <c r="C244" s="6" t="s">
        <v>68</v>
      </c>
      <c r="D244" s="7" t="s">
        <v>130</v>
      </c>
      <c r="E244" s="7">
        <v>612</v>
      </c>
      <c r="F244" s="7" t="s">
        <v>59</v>
      </c>
      <c r="G244" s="7">
        <v>100</v>
      </c>
      <c r="H244" s="8">
        <v>469000</v>
      </c>
      <c r="I244" s="8">
        <v>468855</v>
      </c>
      <c r="J244" s="8">
        <v>468855</v>
      </c>
      <c r="K244" s="8">
        <v>0</v>
      </c>
      <c r="L244" s="8">
        <v>0</v>
      </c>
      <c r="M244" s="8">
        <v>468855</v>
      </c>
      <c r="N244" s="8">
        <f>H244-J244</f>
        <v>145</v>
      </c>
      <c r="O244" s="8">
        <v>0</v>
      </c>
    </row>
    <row r="245" spans="1:15" s="84" customFormat="1" ht="30.75" customHeight="1">
      <c r="A245" s="5" t="s">
        <v>58</v>
      </c>
      <c r="B245" s="6">
        <v>951</v>
      </c>
      <c r="C245" s="6" t="s">
        <v>68</v>
      </c>
      <c r="D245" s="7" t="s">
        <v>130</v>
      </c>
      <c r="E245" s="7">
        <v>612</v>
      </c>
      <c r="F245" s="7" t="s">
        <v>59</v>
      </c>
      <c r="G245" s="7">
        <v>123</v>
      </c>
      <c r="H245" s="8">
        <v>105000</v>
      </c>
      <c r="I245" s="8">
        <v>101948</v>
      </c>
      <c r="J245" s="8">
        <v>101948</v>
      </c>
      <c r="K245" s="8">
        <v>0</v>
      </c>
      <c r="L245" s="8">
        <v>0</v>
      </c>
      <c r="M245" s="8">
        <v>101948</v>
      </c>
      <c r="N245" s="8">
        <f>H245-J245</f>
        <v>3052</v>
      </c>
      <c r="O245" s="8">
        <v>0</v>
      </c>
    </row>
    <row r="246" spans="1:15" s="84" customFormat="1" ht="21" customHeight="1">
      <c r="A246" s="5" t="s">
        <v>55</v>
      </c>
      <c r="B246" s="6">
        <v>951</v>
      </c>
      <c r="C246" s="6" t="s">
        <v>68</v>
      </c>
      <c r="D246" s="7" t="s">
        <v>130</v>
      </c>
      <c r="E246" s="7">
        <v>611</v>
      </c>
      <c r="F246" s="7" t="s">
        <v>56</v>
      </c>
      <c r="G246" s="7" t="s">
        <v>1</v>
      </c>
      <c r="H246" s="8">
        <f>H247</f>
        <v>2240600</v>
      </c>
      <c r="I246" s="8">
        <f>I247</f>
        <v>2240600</v>
      </c>
      <c r="J246" s="8">
        <f>J247</f>
        <v>2240600</v>
      </c>
      <c r="K246" s="8">
        <f>K248</f>
        <v>0</v>
      </c>
      <c r="L246" s="8">
        <f>L248</f>
        <v>0</v>
      </c>
      <c r="M246" s="8">
        <f>M247</f>
        <v>2240600</v>
      </c>
      <c r="N246" s="8">
        <f t="shared" si="72"/>
        <v>0</v>
      </c>
      <c r="O246" s="8">
        <v>0</v>
      </c>
    </row>
    <row r="247" spans="1:15" s="84" customFormat="1" ht="30.75" customHeight="1">
      <c r="A247" s="5" t="s">
        <v>58</v>
      </c>
      <c r="B247" s="6">
        <v>951</v>
      </c>
      <c r="C247" s="6" t="s">
        <v>68</v>
      </c>
      <c r="D247" s="7" t="s">
        <v>130</v>
      </c>
      <c r="E247" s="7">
        <v>611</v>
      </c>
      <c r="F247" s="7" t="s">
        <v>59</v>
      </c>
      <c r="G247" s="7">
        <v>104</v>
      </c>
      <c r="H247" s="8">
        <v>2240600</v>
      </c>
      <c r="I247" s="8">
        <v>2240600</v>
      </c>
      <c r="J247" s="8">
        <v>2240600</v>
      </c>
      <c r="K247" s="8">
        <v>0</v>
      </c>
      <c r="L247" s="8">
        <v>0</v>
      </c>
      <c r="M247" s="8">
        <v>2240600</v>
      </c>
      <c r="N247" s="8">
        <f t="shared" si="72"/>
        <v>0</v>
      </c>
      <c r="O247" s="8">
        <v>0</v>
      </c>
    </row>
    <row r="248" spans="1:15" s="84" customFormat="1" ht="48" customHeight="1" hidden="1">
      <c r="A248" s="1" t="s">
        <v>331</v>
      </c>
      <c r="B248" s="2">
        <v>951</v>
      </c>
      <c r="C248" s="2" t="s">
        <v>68</v>
      </c>
      <c r="D248" s="3" t="s">
        <v>358</v>
      </c>
      <c r="E248" s="7" t="s">
        <v>1</v>
      </c>
      <c r="F248" s="7" t="s">
        <v>1</v>
      </c>
      <c r="G248" s="7" t="s">
        <v>1</v>
      </c>
      <c r="H248" s="4">
        <f>H249</f>
        <v>0</v>
      </c>
      <c r="I248" s="4">
        <f aca="true" t="shared" si="74" ref="I248:J255">I249</f>
        <v>0</v>
      </c>
      <c r="J248" s="4">
        <f t="shared" si="74"/>
        <v>0</v>
      </c>
      <c r="K248" s="4">
        <f aca="true" t="shared" si="75" ref="K248:O255">K249</f>
        <v>0</v>
      </c>
      <c r="L248" s="4">
        <f t="shared" si="75"/>
        <v>0</v>
      </c>
      <c r="M248" s="4">
        <f t="shared" si="75"/>
        <v>0</v>
      </c>
      <c r="N248" s="4">
        <f t="shared" si="72"/>
        <v>0</v>
      </c>
      <c r="O248" s="4">
        <v>0</v>
      </c>
    </row>
    <row r="249" spans="1:15" s="84" customFormat="1" ht="24.75" customHeight="1" hidden="1">
      <c r="A249" s="5" t="s">
        <v>55</v>
      </c>
      <c r="B249" s="6">
        <v>951</v>
      </c>
      <c r="C249" s="6" t="s">
        <v>68</v>
      </c>
      <c r="D249" s="7" t="s">
        <v>358</v>
      </c>
      <c r="E249" s="7" t="s">
        <v>69</v>
      </c>
      <c r="F249" s="7" t="s">
        <v>56</v>
      </c>
      <c r="G249" s="7" t="s">
        <v>1</v>
      </c>
      <c r="H249" s="8">
        <f>H250</f>
        <v>0</v>
      </c>
      <c r="I249" s="8">
        <f t="shared" si="74"/>
        <v>0</v>
      </c>
      <c r="J249" s="8">
        <f t="shared" si="74"/>
        <v>0</v>
      </c>
      <c r="K249" s="8">
        <f t="shared" si="75"/>
        <v>0</v>
      </c>
      <c r="L249" s="8">
        <f t="shared" si="75"/>
        <v>0</v>
      </c>
      <c r="M249" s="8">
        <f t="shared" si="75"/>
        <v>0</v>
      </c>
      <c r="N249" s="8">
        <f t="shared" si="72"/>
        <v>0</v>
      </c>
      <c r="O249" s="8">
        <v>0</v>
      </c>
    </row>
    <row r="250" spans="1:15" s="84" customFormat="1" ht="30" customHeight="1" hidden="1">
      <c r="A250" s="5" t="s">
        <v>58</v>
      </c>
      <c r="B250" s="6">
        <v>951</v>
      </c>
      <c r="C250" s="6" t="s">
        <v>68</v>
      </c>
      <c r="D250" s="7" t="s">
        <v>358</v>
      </c>
      <c r="E250" s="7" t="s">
        <v>69</v>
      </c>
      <c r="F250" s="7" t="s">
        <v>59</v>
      </c>
      <c r="G250" s="7">
        <v>316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72"/>
        <v>0</v>
      </c>
      <c r="O250" s="8">
        <v>0</v>
      </c>
    </row>
    <row r="251" spans="1:15" s="84" customFormat="1" ht="48" customHeight="1" hidden="1">
      <c r="A251" s="1" t="s">
        <v>331</v>
      </c>
      <c r="B251" s="2">
        <v>951</v>
      </c>
      <c r="C251" s="2" t="s">
        <v>68</v>
      </c>
      <c r="D251" s="3" t="s">
        <v>358</v>
      </c>
      <c r="E251" s="7" t="s">
        <v>1</v>
      </c>
      <c r="F251" s="7" t="s">
        <v>1</v>
      </c>
      <c r="G251" s="7" t="s">
        <v>1</v>
      </c>
      <c r="H251" s="4">
        <f>H252</f>
        <v>0</v>
      </c>
      <c r="I251" s="4">
        <f t="shared" si="74"/>
        <v>0</v>
      </c>
      <c r="J251" s="4">
        <f t="shared" si="74"/>
        <v>0</v>
      </c>
      <c r="K251" s="4">
        <f t="shared" si="75"/>
        <v>0</v>
      </c>
      <c r="L251" s="4">
        <f t="shared" si="75"/>
        <v>0</v>
      </c>
      <c r="M251" s="4">
        <f t="shared" si="75"/>
        <v>0</v>
      </c>
      <c r="N251" s="4">
        <f t="shared" si="72"/>
        <v>0</v>
      </c>
      <c r="O251" s="4">
        <v>0</v>
      </c>
    </row>
    <row r="252" spans="1:15" s="84" customFormat="1" ht="24.75" customHeight="1" hidden="1">
      <c r="A252" s="5" t="s">
        <v>55</v>
      </c>
      <c r="B252" s="6">
        <v>951</v>
      </c>
      <c r="C252" s="6" t="s">
        <v>68</v>
      </c>
      <c r="D252" s="7" t="s">
        <v>358</v>
      </c>
      <c r="E252" s="7" t="s">
        <v>69</v>
      </c>
      <c r="F252" s="7" t="s">
        <v>56</v>
      </c>
      <c r="G252" s="7" t="s">
        <v>1</v>
      </c>
      <c r="H252" s="8">
        <f>H253</f>
        <v>0</v>
      </c>
      <c r="I252" s="8">
        <f t="shared" si="74"/>
        <v>0</v>
      </c>
      <c r="J252" s="8">
        <f t="shared" si="74"/>
        <v>0</v>
      </c>
      <c r="K252" s="8">
        <f t="shared" si="75"/>
        <v>0</v>
      </c>
      <c r="L252" s="8">
        <f t="shared" si="75"/>
        <v>0</v>
      </c>
      <c r="M252" s="8">
        <f t="shared" si="75"/>
        <v>0</v>
      </c>
      <c r="N252" s="8">
        <f t="shared" si="72"/>
        <v>0</v>
      </c>
      <c r="O252" s="8">
        <v>0</v>
      </c>
    </row>
    <row r="253" spans="1:15" s="84" customFormat="1" ht="36" customHeight="1" hidden="1">
      <c r="A253" s="5" t="s">
        <v>58</v>
      </c>
      <c r="B253" s="6">
        <v>951</v>
      </c>
      <c r="C253" s="6" t="s">
        <v>68</v>
      </c>
      <c r="D253" s="7" t="s">
        <v>358</v>
      </c>
      <c r="E253" s="7" t="s">
        <v>69</v>
      </c>
      <c r="F253" s="7" t="s">
        <v>59</v>
      </c>
      <c r="G253" s="7">
        <v>185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 t="shared" si="72"/>
        <v>0</v>
      </c>
      <c r="O253" s="8">
        <v>0</v>
      </c>
    </row>
    <row r="254" spans="1:15" s="84" customFormat="1" ht="60.75" customHeight="1" hidden="1">
      <c r="A254" s="1" t="s">
        <v>338</v>
      </c>
      <c r="B254" s="2">
        <v>951</v>
      </c>
      <c r="C254" s="2" t="s">
        <v>68</v>
      </c>
      <c r="D254" s="2">
        <v>9910071180</v>
      </c>
      <c r="E254" s="7" t="s">
        <v>1</v>
      </c>
      <c r="F254" s="7" t="s">
        <v>1</v>
      </c>
      <c r="G254" s="7" t="s">
        <v>1</v>
      </c>
      <c r="H254" s="4">
        <f>H255</f>
        <v>0</v>
      </c>
      <c r="I254" s="4">
        <f t="shared" si="74"/>
        <v>0</v>
      </c>
      <c r="J254" s="4">
        <f t="shared" si="74"/>
        <v>0</v>
      </c>
      <c r="K254" s="4">
        <f t="shared" si="75"/>
        <v>0</v>
      </c>
      <c r="L254" s="4">
        <f t="shared" si="75"/>
        <v>0</v>
      </c>
      <c r="M254" s="4">
        <f t="shared" si="75"/>
        <v>0</v>
      </c>
      <c r="N254" s="4">
        <f t="shared" si="75"/>
        <v>0</v>
      </c>
      <c r="O254" s="4">
        <f t="shared" si="75"/>
        <v>0</v>
      </c>
    </row>
    <row r="255" spans="1:15" s="84" customFormat="1" ht="24.75" customHeight="1" hidden="1">
      <c r="A255" s="5" t="s">
        <v>55</v>
      </c>
      <c r="B255" s="6">
        <v>951</v>
      </c>
      <c r="C255" s="6" t="s">
        <v>68</v>
      </c>
      <c r="D255" s="6">
        <v>9910071180</v>
      </c>
      <c r="E255" s="7">
        <v>612</v>
      </c>
      <c r="F255" s="7" t="s">
        <v>56</v>
      </c>
      <c r="G255" s="7" t="s">
        <v>1</v>
      </c>
      <c r="H255" s="8">
        <f>H256</f>
        <v>0</v>
      </c>
      <c r="I255" s="8">
        <f t="shared" si="74"/>
        <v>0</v>
      </c>
      <c r="J255" s="8">
        <f t="shared" si="74"/>
        <v>0</v>
      </c>
      <c r="K255" s="8">
        <f t="shared" si="75"/>
        <v>0</v>
      </c>
      <c r="L255" s="8">
        <f t="shared" si="75"/>
        <v>0</v>
      </c>
      <c r="M255" s="8">
        <f t="shared" si="75"/>
        <v>0</v>
      </c>
      <c r="N255" s="8">
        <f t="shared" si="75"/>
        <v>0</v>
      </c>
      <c r="O255" s="8">
        <f t="shared" si="75"/>
        <v>0</v>
      </c>
    </row>
    <row r="256" spans="1:15" s="84" customFormat="1" ht="30" customHeight="1" hidden="1">
      <c r="A256" s="5" t="s">
        <v>58</v>
      </c>
      <c r="B256" s="6">
        <v>951</v>
      </c>
      <c r="C256" s="6" t="s">
        <v>68</v>
      </c>
      <c r="D256" s="6">
        <v>9910071180</v>
      </c>
      <c r="E256" s="7">
        <v>612</v>
      </c>
      <c r="F256" s="7" t="s">
        <v>59</v>
      </c>
      <c r="G256" s="7">
        <v>25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H256-I256</f>
        <v>0</v>
      </c>
      <c r="O256" s="8">
        <f>I256-J256</f>
        <v>0</v>
      </c>
    </row>
    <row r="257" spans="1:254" s="68" customFormat="1" ht="41.25" customHeight="1" hidden="1">
      <c r="A257" s="1" t="s">
        <v>70</v>
      </c>
      <c r="B257" s="2">
        <v>951</v>
      </c>
      <c r="C257" s="2" t="s">
        <v>71</v>
      </c>
      <c r="D257" s="3" t="s">
        <v>131</v>
      </c>
      <c r="E257" s="3" t="s">
        <v>1</v>
      </c>
      <c r="F257" s="3" t="s">
        <v>1</v>
      </c>
      <c r="G257" s="3" t="s">
        <v>1</v>
      </c>
      <c r="H257" s="4">
        <f>H258+H260</f>
        <v>0</v>
      </c>
      <c r="I257" s="4">
        <f>I258</f>
        <v>0</v>
      </c>
      <c r="J257" s="4">
        <f>J258</f>
        <v>0</v>
      </c>
      <c r="K257" s="4">
        <v>0</v>
      </c>
      <c r="L257" s="4">
        <v>0</v>
      </c>
      <c r="M257" s="4">
        <f>M258</f>
        <v>0</v>
      </c>
      <c r="N257" s="4">
        <f>H257-I257</f>
        <v>0</v>
      </c>
      <c r="O257" s="4">
        <f>I257-J257</f>
        <v>0</v>
      </c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  <c r="FS257" s="85"/>
      <c r="FT257" s="85"/>
      <c r="FU257" s="85"/>
      <c r="FV257" s="85"/>
      <c r="FW257" s="85"/>
      <c r="FX257" s="85"/>
      <c r="FY257" s="85"/>
      <c r="FZ257" s="85"/>
      <c r="GA257" s="85"/>
      <c r="GB257" s="85"/>
      <c r="GC257" s="85"/>
      <c r="GD257" s="85"/>
      <c r="GE257" s="85"/>
      <c r="GF257" s="85"/>
      <c r="GG257" s="85"/>
      <c r="GH257" s="85"/>
      <c r="GI257" s="85"/>
      <c r="GJ257" s="85"/>
      <c r="GK257" s="85"/>
      <c r="GL257" s="85"/>
      <c r="GM257" s="85"/>
      <c r="GN257" s="85"/>
      <c r="GO257" s="85"/>
      <c r="GP257" s="85"/>
      <c r="GQ257" s="85"/>
      <c r="GR257" s="85"/>
      <c r="GS257" s="85"/>
      <c r="GT257" s="85"/>
      <c r="GU257" s="85"/>
      <c r="GV257" s="85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85"/>
      <c r="IH257" s="85"/>
      <c r="II257" s="85"/>
      <c r="IJ257" s="85"/>
      <c r="IK257" s="85"/>
      <c r="IL257" s="85"/>
      <c r="IM257" s="85"/>
      <c r="IN257" s="85"/>
      <c r="IO257" s="85"/>
      <c r="IP257" s="85"/>
      <c r="IQ257" s="85"/>
      <c r="IR257" s="85"/>
      <c r="IS257" s="85"/>
      <c r="IT257" s="85"/>
    </row>
    <row r="258" spans="1:15" ht="25.5" customHeight="1" hidden="1">
      <c r="A258" s="5" t="s">
        <v>27</v>
      </c>
      <c r="B258" s="6">
        <v>951</v>
      </c>
      <c r="C258" s="6" t="s">
        <v>71</v>
      </c>
      <c r="D258" s="7" t="s">
        <v>131</v>
      </c>
      <c r="E258" s="7" t="s">
        <v>16</v>
      </c>
      <c r="F258" s="7">
        <v>300</v>
      </c>
      <c r="G258" s="7" t="s">
        <v>1</v>
      </c>
      <c r="H258" s="8">
        <f>H259+H261</f>
        <v>0</v>
      </c>
      <c r="I258" s="8">
        <f>I259+I261</f>
        <v>0</v>
      </c>
      <c r="J258" s="8">
        <f>J259+J261</f>
        <v>0</v>
      </c>
      <c r="K258" s="8">
        <f>K259</f>
        <v>0</v>
      </c>
      <c r="L258" s="8">
        <f>L259</f>
        <v>0</v>
      </c>
      <c r="M258" s="8">
        <f>M259+M261</f>
        <v>0</v>
      </c>
      <c r="N258" s="8">
        <f>N259</f>
        <v>0</v>
      </c>
      <c r="O258" s="8">
        <f>O259</f>
        <v>0</v>
      </c>
    </row>
    <row r="259" spans="1:15" ht="23.25" customHeight="1" hidden="1">
      <c r="A259" s="5" t="s">
        <v>27</v>
      </c>
      <c r="B259" s="6">
        <v>951</v>
      </c>
      <c r="C259" s="6" t="s">
        <v>71</v>
      </c>
      <c r="D259" s="7" t="s">
        <v>131</v>
      </c>
      <c r="E259" s="7" t="s">
        <v>16</v>
      </c>
      <c r="F259" s="7">
        <v>310</v>
      </c>
      <c r="G259" s="7" t="s">
        <v>8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>H259-I259</f>
        <v>0</v>
      </c>
      <c r="O259" s="8">
        <f>I259-J259</f>
        <v>0</v>
      </c>
    </row>
    <row r="260" spans="1:15" ht="23.25" customHeight="1" hidden="1">
      <c r="A260" s="5" t="s">
        <v>106</v>
      </c>
      <c r="B260" s="6">
        <v>951</v>
      </c>
      <c r="C260" s="6" t="s">
        <v>71</v>
      </c>
      <c r="D260" s="7" t="s">
        <v>131</v>
      </c>
      <c r="E260" s="7" t="s">
        <v>16</v>
      </c>
      <c r="F260" s="7">
        <v>340</v>
      </c>
      <c r="G260" s="7" t="s">
        <v>1</v>
      </c>
      <c r="H260" s="8">
        <v>0</v>
      </c>
      <c r="I260" s="8">
        <f aca="true" t="shared" si="76" ref="I260:O260">I261</f>
        <v>0</v>
      </c>
      <c r="J260" s="8">
        <f t="shared" si="76"/>
        <v>0</v>
      </c>
      <c r="K260" s="8">
        <f t="shared" si="76"/>
        <v>0</v>
      </c>
      <c r="L260" s="8">
        <f t="shared" si="76"/>
        <v>0</v>
      </c>
      <c r="M260" s="8">
        <f t="shared" si="76"/>
        <v>0</v>
      </c>
      <c r="N260" s="8">
        <f t="shared" si="76"/>
        <v>0</v>
      </c>
      <c r="O260" s="8">
        <f t="shared" si="76"/>
        <v>0</v>
      </c>
    </row>
    <row r="261" spans="1:15" ht="25.5" customHeight="1" hidden="1">
      <c r="A261" s="5" t="s">
        <v>106</v>
      </c>
      <c r="B261" s="6">
        <v>951</v>
      </c>
      <c r="C261" s="6" t="s">
        <v>71</v>
      </c>
      <c r="D261" s="7" t="s">
        <v>131</v>
      </c>
      <c r="E261" s="7" t="s">
        <v>16</v>
      </c>
      <c r="F261" s="7">
        <v>340</v>
      </c>
      <c r="G261" s="7" t="s">
        <v>8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>H261-I261</f>
        <v>0</v>
      </c>
      <c r="O261" s="8">
        <f>I261-J261</f>
        <v>0</v>
      </c>
    </row>
    <row r="262" spans="1:15" ht="30" customHeight="1">
      <c r="A262" s="105" t="s">
        <v>410</v>
      </c>
      <c r="B262" s="60">
        <v>450</v>
      </c>
      <c r="C262" s="236" t="s">
        <v>148</v>
      </c>
      <c r="D262" s="237"/>
      <c r="E262" s="237"/>
      <c r="F262" s="237"/>
      <c r="G262" s="238"/>
      <c r="H262" s="62" t="s">
        <v>148</v>
      </c>
      <c r="I262" s="62" t="s">
        <v>148</v>
      </c>
      <c r="J262" s="106">
        <v>-84498.77</v>
      </c>
      <c r="K262" s="106"/>
      <c r="L262" s="106"/>
      <c r="M262" s="106">
        <v>-84498.77</v>
      </c>
      <c r="N262" s="62" t="s">
        <v>148</v>
      </c>
      <c r="O262" s="62" t="s">
        <v>148</v>
      </c>
    </row>
    <row r="263" spans="1:15" ht="17.25" customHeight="1">
      <c r="A263" s="5"/>
      <c r="B263" s="6"/>
      <c r="C263" s="7"/>
      <c r="D263" s="7"/>
      <c r="E263" s="7"/>
      <c r="F263" s="68">
        <v>221</v>
      </c>
      <c r="G263" s="7"/>
      <c r="H263" s="8">
        <f>H16</f>
        <v>48000</v>
      </c>
      <c r="I263" s="8">
        <f>I16</f>
        <v>36248.58</v>
      </c>
      <c r="J263" s="8">
        <f>J16</f>
        <v>36248.58</v>
      </c>
      <c r="K263" s="91">
        <v>0</v>
      </c>
      <c r="L263" s="91">
        <v>0</v>
      </c>
      <c r="M263" s="8">
        <f>M16</f>
        <v>36248.58</v>
      </c>
      <c r="N263" s="8">
        <f>N16</f>
        <v>11751.419999999998</v>
      </c>
      <c r="O263" s="91">
        <v>0</v>
      </c>
    </row>
    <row r="264" spans="1:15" ht="17.25" customHeight="1">
      <c r="A264" s="5"/>
      <c r="B264" s="6"/>
      <c r="C264" s="7"/>
      <c r="D264" s="7"/>
      <c r="E264" s="7"/>
      <c r="F264" s="68">
        <v>223</v>
      </c>
      <c r="G264" s="7"/>
      <c r="H264" s="8">
        <f>H203</f>
        <v>245600</v>
      </c>
      <c r="I264" s="8">
        <f>I203</f>
        <v>225154.83</v>
      </c>
      <c r="J264" s="8">
        <f>J203</f>
        <v>225154.83</v>
      </c>
      <c r="K264" s="91">
        <f aca="true" t="shared" si="77" ref="H264:L265">K17</f>
        <v>0</v>
      </c>
      <c r="L264" s="91">
        <f t="shared" si="77"/>
        <v>0</v>
      </c>
      <c r="M264" s="8">
        <f>M203</f>
        <v>225154.83</v>
      </c>
      <c r="N264" s="8">
        <f>N203</f>
        <v>20445.170000000013</v>
      </c>
      <c r="O264" s="91">
        <v>0</v>
      </c>
    </row>
    <row r="265" spans="1:15" ht="17.25" customHeight="1">
      <c r="A265" s="5"/>
      <c r="B265" s="6"/>
      <c r="C265" s="7"/>
      <c r="D265" s="7"/>
      <c r="E265" s="7"/>
      <c r="F265" s="68">
        <v>224</v>
      </c>
      <c r="G265" s="7"/>
      <c r="H265" s="8">
        <f t="shared" si="77"/>
        <v>0</v>
      </c>
      <c r="I265" s="8">
        <f>I18</f>
        <v>0</v>
      </c>
      <c r="J265" s="8">
        <f>J18</f>
        <v>0</v>
      </c>
      <c r="K265" s="91">
        <f t="shared" si="77"/>
        <v>0</v>
      </c>
      <c r="L265" s="91">
        <f t="shared" si="77"/>
        <v>0</v>
      </c>
      <c r="M265" s="8">
        <f>M18</f>
        <v>0</v>
      </c>
      <c r="N265" s="8">
        <f>N18</f>
        <v>0</v>
      </c>
      <c r="O265" s="91">
        <v>0</v>
      </c>
    </row>
    <row r="266" spans="1:15" ht="15">
      <c r="A266" s="66"/>
      <c r="B266" s="6"/>
      <c r="C266" s="67"/>
      <c r="D266" s="68"/>
      <c r="E266" s="68"/>
      <c r="F266" s="68">
        <v>225</v>
      </c>
      <c r="H266" s="69">
        <f>H19+H96+H122+H123+H124+H190+H196+H197+H204+H207+H208+H212+H216+H217</f>
        <v>5122100</v>
      </c>
      <c r="I266" s="69">
        <f>I19+I96+I122+I123+I124+I190+I196+I197+I204+I207+I208+I212+I216+I217</f>
        <v>4083252.29</v>
      </c>
      <c r="J266" s="69">
        <f>J19+J96+J122+J123+J124+J190+J196+J197+J204+J207+J208+J212+J216+J217</f>
        <v>4083252.29</v>
      </c>
      <c r="K266" s="69">
        <f>K19+K123+K150+K171+K226</f>
        <v>0</v>
      </c>
      <c r="L266" s="69">
        <f>L19+L123+L150+L171+L226</f>
        <v>0</v>
      </c>
      <c r="M266" s="69">
        <f>M19+M96+M122+M123+M124+M190+M196+M197+M204+M207+M208+M212+M216+M217</f>
        <v>4083252.29</v>
      </c>
      <c r="N266" s="69">
        <f>N19+N96+N122+N123+N124+N196+N197+N208+N212+N216+N217+N236</f>
        <v>123008.55000000005</v>
      </c>
      <c r="O266" s="69">
        <f>O19+O123+O150+O226</f>
        <v>0</v>
      </c>
    </row>
    <row r="267" spans="1:15" ht="15">
      <c r="A267" s="66"/>
      <c r="B267" s="6"/>
      <c r="C267" s="67"/>
      <c r="D267" s="68"/>
      <c r="E267" s="68"/>
      <c r="F267" s="68">
        <v>226</v>
      </c>
      <c r="H267" s="69">
        <f>H20+H33+H63+H69+H70+H73+H113+H240+H145+H146+H209+H225+H226+H198</f>
        <v>798100</v>
      </c>
      <c r="I267" s="69">
        <f>I20+I33+I63+I69+I70+I73+I113+I240+I145+I146+I209+I225+I226+I198</f>
        <v>527872.49</v>
      </c>
      <c r="J267" s="69">
        <f>J20+J33+J63+J69+J70+J73+J113+J240+J145+J146+J209+J225+J226+J198</f>
        <v>527872.49</v>
      </c>
      <c r="K267" s="69">
        <v>0</v>
      </c>
      <c r="L267" s="14">
        <v>0</v>
      </c>
      <c r="M267" s="69">
        <f>M20+M33+M63+M69+M70+M73+M113+M240+M145+M146+M209+M225+M226+M198</f>
        <v>527872.49</v>
      </c>
      <c r="N267" s="69">
        <f>N20+N33+N63+N69+N70+N73+N113+N240+N145+N146+N225+N226+N198</f>
        <v>264227.51</v>
      </c>
      <c r="O267" s="14">
        <f>O20+O240+O51+O101+O104+O110+O113+O124+O139+O157+O75+O145</f>
        <v>0</v>
      </c>
    </row>
    <row r="268" spans="1:15" ht="15">
      <c r="A268" s="66"/>
      <c r="B268" s="6"/>
      <c r="C268" s="67"/>
      <c r="D268" s="68"/>
      <c r="E268" s="68"/>
      <c r="F268" s="68">
        <v>227</v>
      </c>
      <c r="H268" s="69">
        <f>H104</f>
        <v>1000</v>
      </c>
      <c r="I268" s="69">
        <f>I104</f>
        <v>1000</v>
      </c>
      <c r="J268" s="69">
        <f>J104</f>
        <v>1000</v>
      </c>
      <c r="K268" s="69">
        <v>0</v>
      </c>
      <c r="L268" s="14">
        <v>0</v>
      </c>
      <c r="M268" s="69">
        <f>M104</f>
        <v>1000</v>
      </c>
      <c r="N268" s="69">
        <f>N104+N116</f>
        <v>94.5</v>
      </c>
      <c r="O268" s="14">
        <v>0</v>
      </c>
    </row>
    <row r="269" spans="1:15" ht="15">
      <c r="A269" s="66"/>
      <c r="B269" s="6"/>
      <c r="C269" s="67"/>
      <c r="D269" s="68"/>
      <c r="E269" s="68"/>
      <c r="F269" s="68">
        <v>241</v>
      </c>
      <c r="H269" s="69">
        <f>H243+H244+H245+H247</f>
        <v>5939400</v>
      </c>
      <c r="I269" s="69">
        <f>I243+I244+I245+I247</f>
        <v>5936203</v>
      </c>
      <c r="J269" s="69">
        <f>J243+J244+J245+J247</f>
        <v>5936203</v>
      </c>
      <c r="K269" s="69">
        <f>K29+K53+K54+K76+K82+K258+K21+K80</f>
        <v>0</v>
      </c>
      <c r="L269" s="14">
        <f>L29+L53+L54+L76+L82+L258+L21+L80</f>
        <v>0</v>
      </c>
      <c r="M269" s="69">
        <f>M243+M244+M245+M247</f>
        <v>5936203</v>
      </c>
      <c r="N269" s="69">
        <f>N243+N244+N245+N247</f>
        <v>3197</v>
      </c>
      <c r="O269" s="69">
        <f>O47+O58+O82</f>
        <v>0</v>
      </c>
    </row>
    <row r="270" spans="1:15" ht="15">
      <c r="A270" s="66"/>
      <c r="B270" s="6"/>
      <c r="C270" s="67"/>
      <c r="D270" s="68"/>
      <c r="E270" s="68"/>
      <c r="F270" s="68">
        <v>251</v>
      </c>
      <c r="H270" s="69">
        <f>H87+H90+H193</f>
        <v>72600</v>
      </c>
      <c r="I270" s="69">
        <f>I87+I90+I193</f>
        <v>72501.87</v>
      </c>
      <c r="J270" s="69">
        <f>J87+J90+J193</f>
        <v>72501.87</v>
      </c>
      <c r="K270" s="69">
        <v>0</v>
      </c>
      <c r="L270" s="14">
        <v>0</v>
      </c>
      <c r="M270" s="69">
        <f>M87+M90+M193</f>
        <v>72501.87</v>
      </c>
      <c r="N270" s="69">
        <f>N87+N90+N193</f>
        <v>98.13000000000011</v>
      </c>
      <c r="O270" s="69">
        <v>0</v>
      </c>
    </row>
    <row r="271" spans="1:15" ht="15">
      <c r="A271" s="66"/>
      <c r="B271" s="6"/>
      <c r="C271" s="67"/>
      <c r="D271" s="68"/>
      <c r="E271" s="68"/>
      <c r="F271" s="68">
        <v>291</v>
      </c>
      <c r="H271" s="69">
        <f>H59</f>
        <v>45000</v>
      </c>
      <c r="I271" s="69">
        <f>I59</f>
        <v>44415</v>
      </c>
      <c r="J271" s="69">
        <f>J59</f>
        <v>44415</v>
      </c>
      <c r="K271" s="69">
        <f>K30+K54+K55+K77+K83+K259+K22+K81</f>
        <v>0</v>
      </c>
      <c r="L271" s="14">
        <f>L30+L54+L55+L77+L83+L259+L22+L81</f>
        <v>0</v>
      </c>
      <c r="M271" s="69">
        <f>M59</f>
        <v>44415</v>
      </c>
      <c r="N271" s="69">
        <f>N59</f>
        <v>585</v>
      </c>
      <c r="O271" s="69">
        <f>O48+O59+O83</f>
        <v>0</v>
      </c>
    </row>
    <row r="272" spans="1:15" ht="15">
      <c r="A272" s="66"/>
      <c r="B272" s="6"/>
      <c r="C272" s="67"/>
      <c r="D272" s="68"/>
      <c r="E272" s="68"/>
      <c r="F272" s="68">
        <v>296</v>
      </c>
      <c r="H272" s="69">
        <f>H48</f>
        <v>0</v>
      </c>
      <c r="I272" s="69">
        <f>I48</f>
        <v>0</v>
      </c>
      <c r="J272" s="69">
        <f>J48</f>
        <v>0</v>
      </c>
      <c r="K272" s="69">
        <v>0</v>
      </c>
      <c r="L272" s="14">
        <v>0</v>
      </c>
      <c r="M272" s="69">
        <f>M48</f>
        <v>0</v>
      </c>
      <c r="N272" s="69">
        <f>N48</f>
        <v>0</v>
      </c>
      <c r="O272" s="69">
        <v>0</v>
      </c>
    </row>
    <row r="273" spans="1:15" ht="15">
      <c r="A273" s="66"/>
      <c r="B273" s="6"/>
      <c r="C273" s="67"/>
      <c r="D273" s="68"/>
      <c r="E273" s="68"/>
      <c r="F273" s="68">
        <v>297</v>
      </c>
      <c r="H273" s="69">
        <f>H83+H84</f>
        <v>480000</v>
      </c>
      <c r="I273" s="69">
        <f>I83+I84</f>
        <v>480000</v>
      </c>
      <c r="J273" s="69">
        <f>J83+J84</f>
        <v>480000</v>
      </c>
      <c r="K273" s="69">
        <v>0</v>
      </c>
      <c r="L273" s="14">
        <v>0</v>
      </c>
      <c r="M273" s="69">
        <f>M83+M84</f>
        <v>480000</v>
      </c>
      <c r="N273" s="69">
        <f>N83+N84</f>
        <v>0</v>
      </c>
      <c r="O273" s="69">
        <v>0</v>
      </c>
    </row>
    <row r="274" spans="1:15" ht="15">
      <c r="A274" s="66"/>
      <c r="B274" s="6"/>
      <c r="C274" s="67"/>
      <c r="D274" s="68"/>
      <c r="E274" s="68"/>
      <c r="F274" s="68">
        <v>310</v>
      </c>
      <c r="H274" s="69">
        <f>H25+H26+H149+H150+H220</f>
        <v>3874500</v>
      </c>
      <c r="I274" s="69">
        <f>I25+I26+I149+I150+I220</f>
        <v>3871445.98</v>
      </c>
      <c r="J274" s="69">
        <f>J25+J26+J149+J150+J220</f>
        <v>3871445.98</v>
      </c>
      <c r="K274" s="86">
        <v>0</v>
      </c>
      <c r="L274" s="87">
        <v>0</v>
      </c>
      <c r="M274" s="69">
        <f>M25+M26+M149+M150+M220</f>
        <v>3871445.98</v>
      </c>
      <c r="N274" s="69">
        <f>N25+N26+N149+N150+N220</f>
        <v>3054.019999999997</v>
      </c>
      <c r="O274" s="14">
        <v>0</v>
      </c>
    </row>
    <row r="275" spans="1:15" ht="15">
      <c r="A275" s="66"/>
      <c r="B275" s="6"/>
      <c r="C275" s="67"/>
      <c r="D275" s="68"/>
      <c r="E275" s="68"/>
      <c r="F275" s="68">
        <v>346</v>
      </c>
      <c r="H275" s="69">
        <f>H28+H36+H66+H98+H113+H116+H119+H126+H127+H200+H222</f>
        <v>278700</v>
      </c>
      <c r="I275" s="69">
        <f>I28+I36+I66+I98+I113+I116+I119+I126+I127+I200+I222</f>
        <v>277774</v>
      </c>
      <c r="J275" s="69">
        <f>J28+J36+J66+J98+J113+J116+J119+J126+J127+J200+J222</f>
        <v>277774</v>
      </c>
      <c r="K275" s="86">
        <v>0</v>
      </c>
      <c r="L275" s="87">
        <v>0</v>
      </c>
      <c r="M275" s="69">
        <f>M28+M36+M66+M98+M113+M116+M119+M126+M127+M200+M222</f>
        <v>277774</v>
      </c>
      <c r="N275" s="69">
        <f>N28+N36+N66+N98+N119+N200+N222</f>
        <v>831.5</v>
      </c>
      <c r="O275" s="14">
        <v>0</v>
      </c>
    </row>
    <row r="276" spans="1:15" ht="15">
      <c r="A276" s="66"/>
      <c r="B276" s="6"/>
      <c r="C276" s="67"/>
      <c r="D276" s="244" t="s">
        <v>77</v>
      </c>
      <c r="E276" s="245"/>
      <c r="F276" s="246"/>
      <c r="H276" s="69">
        <f>H5+H14+H31+H56+H61+H102+H108+H111+H114+H120+H188+H194+H201+H205+H210+H213+H223+H238+H241</f>
        <v>16358300</v>
      </c>
      <c r="I276" s="69">
        <f>I5+I14+I31+I56+I61+I102+I108+I111+I114+I120+I188+I194+I201+I205+I210+I213+I223+I238+I241</f>
        <v>15157158.09</v>
      </c>
      <c r="J276" s="69">
        <f>J5+J14+J31+J56+J61+J102+J108+J111+J114+J120+J188+J194+J201+J205+J210+J213+J223+J238+J241</f>
        <v>15157158.09</v>
      </c>
      <c r="K276" s="69">
        <f>K5+K14+K31+K56+K102+K108+K111+K147+K201+K223+K238+K241</f>
        <v>0</v>
      </c>
      <c r="L276" s="69">
        <f>L5+L14+L31+L56+L102+L108+L111+L147+L201+L223+L238+L241</f>
        <v>0</v>
      </c>
      <c r="M276" s="69">
        <f>M5+M14+M31+M56+M61+M102+M108+M111+M114+M120+M188+M194+M201+M205+M210+M213+M223+M238+M241</f>
        <v>15157158.09</v>
      </c>
      <c r="N276" s="69">
        <f>N5+N14+N31+N56+N61+N102+N108+N111+N114+N120+N188+N194+N201+N205+N210+N213+N223+N238+N241</f>
        <v>1201141.9100000001</v>
      </c>
      <c r="O276" s="69">
        <f>O5+O14+O238+O102+O105+O108+O111+O120+O147+O154+O201+O223+O227+O241+O248+O251+O257</f>
        <v>0</v>
      </c>
    </row>
    <row r="277" spans="1:254" s="15" customFormat="1" ht="15">
      <c r="A277" s="70"/>
      <c r="B277" s="71"/>
      <c r="C277" s="72"/>
      <c r="D277" s="247" t="s">
        <v>78</v>
      </c>
      <c r="E277" s="248"/>
      <c r="F277" s="249"/>
      <c r="G277" s="72"/>
      <c r="H277" s="73">
        <f>H34+H46+H67+H71+H85+H88+H91+H117+H143+H140+H147+H191</f>
        <v>4638300</v>
      </c>
      <c r="I277" s="73">
        <f>I34+I46+I67+I71+I85+I88+I91+I117+I143+I140+I147+I191</f>
        <v>4470196.87</v>
      </c>
      <c r="J277" s="73">
        <f>J34+J46+J67+J71+J85+J88+J91+J117+J143+J140+J147+J191</f>
        <v>4470196.87</v>
      </c>
      <c r="K277" s="73">
        <f>K34+K46+K71+K85+K91</f>
        <v>0</v>
      </c>
      <c r="L277" s="73">
        <f>L34+L46+L71+L85+L91</f>
        <v>0</v>
      </c>
      <c r="M277" s="73">
        <f>M34+M46+M67+M71+M85+M88+M91+M117+M143+M140+M147+M191</f>
        <v>4470196.87</v>
      </c>
      <c r="N277" s="73">
        <f>N34+N46+N67+N71+N85+N88+N91+N117+N143+N140+N147+N191</f>
        <v>168103.13</v>
      </c>
      <c r="O277" s="16">
        <f>O34+O37+O40+O49+O52+O71+O91+O114</f>
        <v>0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</row>
    <row r="278" spans="1:15" ht="15">
      <c r="A278" s="66"/>
      <c r="B278" s="6"/>
      <c r="C278" s="67"/>
      <c r="D278" s="250" t="s">
        <v>79</v>
      </c>
      <c r="E278" s="250"/>
      <c r="F278" s="250"/>
      <c r="H278" s="69">
        <f aca="true" t="shared" si="78" ref="H278:N278">H276+H277</f>
        <v>20996600</v>
      </c>
      <c r="I278" s="69">
        <f t="shared" si="78"/>
        <v>19627354.96</v>
      </c>
      <c r="J278" s="69">
        <f t="shared" si="78"/>
        <v>19627354.96</v>
      </c>
      <c r="K278" s="69">
        <f t="shared" si="78"/>
        <v>0</v>
      </c>
      <c r="L278" s="69">
        <f t="shared" si="78"/>
        <v>0</v>
      </c>
      <c r="M278" s="69">
        <f t="shared" si="78"/>
        <v>19627354.96</v>
      </c>
      <c r="N278" s="69">
        <f t="shared" si="78"/>
        <v>1369245.04</v>
      </c>
      <c r="O278" s="14">
        <f>O35+O38+O41+O50+O53+O72+O92+O115</f>
        <v>0</v>
      </c>
    </row>
    <row r="279" spans="1:254" s="17" customFormat="1" ht="15">
      <c r="A279" s="74"/>
      <c r="B279" s="75"/>
      <c r="C279" s="76"/>
      <c r="D279" s="76"/>
      <c r="E279" s="76"/>
      <c r="F279" s="76"/>
      <c r="G279" s="76"/>
      <c r="H279" s="77"/>
      <c r="I279" s="76"/>
      <c r="J279" s="76"/>
      <c r="K279" s="76"/>
      <c r="M279" s="27"/>
      <c r="N279" s="18"/>
      <c r="O279" s="1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</row>
    <row r="280" spans="1:14" ht="15">
      <c r="A280" s="66"/>
      <c r="B280" s="6"/>
      <c r="C280" s="239" t="s">
        <v>80</v>
      </c>
      <c r="D280" s="240"/>
      <c r="E280" s="240"/>
      <c r="F280" s="78">
        <v>210</v>
      </c>
      <c r="H280" s="69">
        <f>H281+H282+H283</f>
        <v>3883900</v>
      </c>
      <c r="I280" s="69">
        <f>I281+I282+I283</f>
        <v>3882886.92</v>
      </c>
      <c r="J280" s="69">
        <f>J281+J282+J283</f>
        <v>3882886.92</v>
      </c>
      <c r="K280" s="69">
        <f>K281+K282+K283</f>
        <v>0</v>
      </c>
      <c r="L280" s="87">
        <v>0</v>
      </c>
      <c r="M280" s="69">
        <f>M281+M282+M283</f>
        <v>3882886.92</v>
      </c>
      <c r="N280" s="69">
        <f>N281+N282+N283</f>
        <v>1013.0800000000163</v>
      </c>
    </row>
    <row r="281" spans="1:15" ht="15">
      <c r="A281" s="66"/>
      <c r="B281" s="6"/>
      <c r="C281" s="67"/>
      <c r="D281" s="67"/>
      <c r="E281" s="67"/>
      <c r="F281" s="67">
        <v>211</v>
      </c>
      <c r="H281" s="79">
        <f>H7</f>
        <v>2762600</v>
      </c>
      <c r="I281" s="79">
        <f>I7+I8</f>
        <v>2762492.69</v>
      </c>
      <c r="J281" s="79">
        <f>J7+J8</f>
        <v>2762492.69</v>
      </c>
      <c r="K281" s="86">
        <v>0</v>
      </c>
      <c r="L281" s="87">
        <v>0</v>
      </c>
      <c r="M281" s="79">
        <f>M7</f>
        <v>2762492.69</v>
      </c>
      <c r="N281" s="79">
        <f>N7</f>
        <v>107.31000000005588</v>
      </c>
      <c r="O281" s="14">
        <v>0</v>
      </c>
    </row>
    <row r="282" spans="1:15" ht="15">
      <c r="A282" s="66"/>
      <c r="B282" s="6"/>
      <c r="C282" s="67"/>
      <c r="D282" s="67"/>
      <c r="E282" s="67"/>
      <c r="F282" s="67">
        <v>212</v>
      </c>
      <c r="H282" s="8">
        <f>H12</f>
        <v>220400</v>
      </c>
      <c r="I282" s="8">
        <f>I12</f>
        <v>220305.2</v>
      </c>
      <c r="J282" s="8">
        <f>J12</f>
        <v>220305.2</v>
      </c>
      <c r="K282" s="86">
        <v>0</v>
      </c>
      <c r="L282" s="87">
        <v>0</v>
      </c>
      <c r="M282" s="8">
        <f>M12</f>
        <v>220305.2</v>
      </c>
      <c r="N282" s="8">
        <f>N12</f>
        <v>94.79999999998836</v>
      </c>
      <c r="O282" s="14">
        <v>0</v>
      </c>
    </row>
    <row r="283" spans="1:15" ht="15">
      <c r="A283" s="66"/>
      <c r="B283" s="6"/>
      <c r="C283" s="67"/>
      <c r="D283" s="67"/>
      <c r="E283" s="67"/>
      <c r="F283" s="67">
        <v>213</v>
      </c>
      <c r="H283" s="8">
        <f>H9</f>
        <v>900900</v>
      </c>
      <c r="I283" s="8">
        <f>I9</f>
        <v>900089.03</v>
      </c>
      <c r="J283" s="8">
        <f>J9</f>
        <v>900089.03</v>
      </c>
      <c r="K283" s="86">
        <v>0</v>
      </c>
      <c r="L283" s="87">
        <v>0</v>
      </c>
      <c r="M283" s="8">
        <f>M9</f>
        <v>900089.03</v>
      </c>
      <c r="N283" s="8">
        <f>N9</f>
        <v>810.9699999999721</v>
      </c>
      <c r="O283" s="14">
        <v>0</v>
      </c>
    </row>
    <row r="284" spans="1:11" ht="15">
      <c r="A284" s="66"/>
      <c r="B284" s="6"/>
      <c r="C284" s="67"/>
      <c r="D284" s="67"/>
      <c r="E284" s="67"/>
      <c r="F284" s="67"/>
      <c r="I284" s="67"/>
      <c r="J284" s="67"/>
      <c r="K284" s="67"/>
    </row>
    <row r="285" spans="4:15" ht="15">
      <c r="D285" s="10" t="s">
        <v>441</v>
      </c>
      <c r="F285" s="10">
        <v>211</v>
      </c>
      <c r="H285" s="69">
        <f aca="true" t="shared" si="79" ref="H285:J286">H93</f>
        <v>146537.99</v>
      </c>
      <c r="I285" s="69">
        <f t="shared" si="79"/>
        <v>146537.99</v>
      </c>
      <c r="J285" s="69">
        <f t="shared" si="79"/>
        <v>146537.99</v>
      </c>
      <c r="K285" s="87">
        <v>0</v>
      </c>
      <c r="L285" s="87">
        <v>0</v>
      </c>
      <c r="M285" s="69">
        <f>M93</f>
        <v>146537.99</v>
      </c>
      <c r="N285" s="69">
        <f>N93</f>
        <v>0</v>
      </c>
      <c r="O285" s="14">
        <v>0</v>
      </c>
    </row>
    <row r="286" spans="6:15" ht="15">
      <c r="F286" s="10">
        <v>213</v>
      </c>
      <c r="H286" s="69">
        <f t="shared" si="79"/>
        <v>43062.01</v>
      </c>
      <c r="I286" s="69">
        <f t="shared" si="79"/>
        <v>43062.01</v>
      </c>
      <c r="J286" s="69">
        <f t="shared" si="79"/>
        <v>43062.01</v>
      </c>
      <c r="K286" s="87">
        <v>0</v>
      </c>
      <c r="L286" s="87">
        <v>0</v>
      </c>
      <c r="M286" s="69">
        <f>M94</f>
        <v>43062.01</v>
      </c>
      <c r="N286" s="69">
        <f>N94</f>
        <v>0</v>
      </c>
      <c r="O286" s="14">
        <v>0</v>
      </c>
    </row>
    <row r="287" spans="9:10" ht="15">
      <c r="I287" s="67"/>
      <c r="J287" s="67"/>
    </row>
    <row r="288" spans="4:15" ht="15">
      <c r="D288" s="10" t="s">
        <v>442</v>
      </c>
      <c r="F288" s="10">
        <v>211</v>
      </c>
      <c r="H288" s="69">
        <f>H8</f>
        <v>14600</v>
      </c>
      <c r="I288" s="69">
        <f>I8</f>
        <v>0</v>
      </c>
      <c r="J288" s="69">
        <f>J8</f>
        <v>0</v>
      </c>
      <c r="K288" s="87">
        <v>0</v>
      </c>
      <c r="L288" s="87">
        <v>0</v>
      </c>
      <c r="M288" s="69">
        <f>M8</f>
        <v>0</v>
      </c>
      <c r="N288" s="69">
        <f>N8</f>
        <v>14600</v>
      </c>
      <c r="O288" s="14">
        <v>0</v>
      </c>
    </row>
    <row r="289" spans="6:15" ht="15">
      <c r="F289" s="10">
        <v>213</v>
      </c>
      <c r="H289" s="69">
        <f>H10</f>
        <v>4500</v>
      </c>
      <c r="I289" s="69">
        <f>I10</f>
        <v>0</v>
      </c>
      <c r="J289" s="69">
        <f>J10</f>
        <v>0</v>
      </c>
      <c r="K289" s="87">
        <v>0</v>
      </c>
      <c r="L289" s="87">
        <v>0</v>
      </c>
      <c r="M289" s="69">
        <f>M10</f>
        <v>0</v>
      </c>
      <c r="N289" s="69">
        <f>N10</f>
        <v>4500</v>
      </c>
      <c r="O289" s="14">
        <v>0</v>
      </c>
    </row>
    <row r="290" spans="9:10" ht="15" hidden="1">
      <c r="I290" s="67"/>
      <c r="J290" s="67"/>
    </row>
    <row r="291" spans="9:10" ht="15" hidden="1">
      <c r="I291" s="67"/>
      <c r="J291" s="67"/>
    </row>
    <row r="292" spans="9:10" ht="15" hidden="1">
      <c r="I292" s="67"/>
      <c r="J292" s="67"/>
    </row>
    <row r="293" spans="9:10" ht="15" hidden="1">
      <c r="I293" s="67"/>
      <c r="J293" s="67"/>
    </row>
    <row r="294" spans="9:10" ht="15" hidden="1">
      <c r="I294" s="67"/>
      <c r="J294" s="67"/>
    </row>
    <row r="295" spans="9:10" ht="15" hidden="1">
      <c r="I295" s="67"/>
      <c r="J295" s="67"/>
    </row>
    <row r="296" spans="1:15" ht="15">
      <c r="A296" s="20"/>
      <c r="B296" s="21"/>
      <c r="C296" s="22"/>
      <c r="D296" s="22"/>
      <c r="E296" s="22"/>
      <c r="F296" s="22"/>
      <c r="G296" s="88"/>
      <c r="H296" s="89"/>
      <c r="I296" s="88"/>
      <c r="J296" s="88"/>
      <c r="K296" s="22"/>
      <c r="L296" s="22"/>
      <c r="M296" s="28"/>
      <c r="N296" s="23"/>
      <c r="O296" s="23"/>
    </row>
    <row r="297" spans="1:15" ht="15">
      <c r="A297" s="24"/>
      <c r="B297" s="25"/>
      <c r="C297" s="9"/>
      <c r="D297" s="9"/>
      <c r="E297" s="9"/>
      <c r="F297" s="9"/>
      <c r="G297" s="84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84"/>
      <c r="H298" s="90"/>
      <c r="I298" s="9"/>
      <c r="J298" s="9"/>
      <c r="K298" s="9"/>
      <c r="L298" s="9"/>
      <c r="M298" s="29"/>
      <c r="N298" s="26"/>
      <c r="O298" s="26"/>
    </row>
    <row r="299" spans="1:15" ht="18" customHeight="1">
      <c r="A299" s="24"/>
      <c r="B299" s="25"/>
      <c r="C299" s="9"/>
      <c r="D299" s="9"/>
      <c r="E299" s="9"/>
      <c r="F299" s="9"/>
      <c r="G299" s="84"/>
      <c r="H299" s="90"/>
      <c r="I299" s="9"/>
      <c r="J299" s="9"/>
      <c r="K299" s="9"/>
      <c r="L299" s="9"/>
      <c r="M299" s="29"/>
      <c r="N299" s="26"/>
      <c r="O299" s="26"/>
    </row>
    <row r="300" spans="1:15" ht="18" customHeight="1">
      <c r="A300" s="24"/>
      <c r="B300" s="25"/>
      <c r="C300" s="9"/>
      <c r="D300" s="9"/>
      <c r="E300" s="9"/>
      <c r="F300" s="9"/>
      <c r="G300" s="84"/>
      <c r="H300" s="90"/>
      <c r="I300" s="9"/>
      <c r="J300" s="9"/>
      <c r="K300" s="9"/>
      <c r="L300" s="9"/>
      <c r="M300" s="29"/>
      <c r="N300" s="26"/>
      <c r="O300" s="26"/>
    </row>
    <row r="301" spans="1:254" s="22" customFormat="1" ht="15">
      <c r="A301" s="24"/>
      <c r="B301" s="25"/>
      <c r="C301" s="9"/>
      <c r="D301" s="9"/>
      <c r="E301" s="9"/>
      <c r="F301" s="9"/>
      <c r="G301" s="84"/>
      <c r="H301" s="90"/>
      <c r="I301" s="9"/>
      <c r="J301" s="9"/>
      <c r="K301" s="9"/>
      <c r="L301" s="9"/>
      <c r="M301" s="29"/>
      <c r="N301" s="26"/>
      <c r="O301" s="26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</row>
    <row r="302" spans="1:15" ht="15">
      <c r="A302" s="24"/>
      <c r="B302" s="25"/>
      <c r="C302" s="9"/>
      <c r="D302" s="9"/>
      <c r="E302" s="9"/>
      <c r="F302" s="9"/>
      <c r="G302" s="84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84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84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84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4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84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84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4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4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4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4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4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4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4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4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4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4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4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4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4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4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4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4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4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4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4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4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4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4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4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4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4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4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4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4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4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4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4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4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4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4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4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4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4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4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4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4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4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4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4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4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4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4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4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4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4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4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4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4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4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4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4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4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4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4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4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4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4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4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4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4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4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4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4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4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4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4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4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4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4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4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4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4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4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4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4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4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4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4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4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4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4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4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4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4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4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4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4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4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4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4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4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4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4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4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4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4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4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4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4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4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4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4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4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4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4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4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4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4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4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4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4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4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4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4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4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4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4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4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4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4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4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4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4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4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4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4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4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4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4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4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4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4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4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4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4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4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4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4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4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4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4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4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4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4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4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4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4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4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4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4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4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4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4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4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4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4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4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4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4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4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4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4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4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4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4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4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4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4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4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4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4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4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4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4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4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4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4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4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4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4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4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4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4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4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4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4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4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4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4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4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4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4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4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4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4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4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4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4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4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4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4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4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4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4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4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4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4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4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4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4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4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4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4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4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4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4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4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4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4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4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4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4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4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4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4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4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4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4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4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4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4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4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4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4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4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4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4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4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4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4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4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4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4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4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4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4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4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4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4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4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4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4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4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4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4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4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4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4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4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4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4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4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4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4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4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4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4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4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4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4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4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4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4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4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4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4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4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4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4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4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4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4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4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4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4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4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4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4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4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4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4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4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4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4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4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4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4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4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4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4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4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4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4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4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4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4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4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4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4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4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4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4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4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4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4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4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4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4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4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4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4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4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4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4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4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4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4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4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4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4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4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4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4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4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4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4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4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4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4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4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4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4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4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4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4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4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4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4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4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4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4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4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4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4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4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4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4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4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4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4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4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4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4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4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4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4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4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4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4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4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4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4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4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4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4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4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4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4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4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4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4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4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4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4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4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4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4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4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4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4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4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4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4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4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4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4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4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4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4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4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4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4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4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4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4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4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4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4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4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4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4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4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4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4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4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4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4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4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4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4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4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4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4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4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4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4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4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4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4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4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4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4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4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4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4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4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4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4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4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4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4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4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4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4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4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4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4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4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4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4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4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4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4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4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4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4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4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4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4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4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4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4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4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4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4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4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4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4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4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4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4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4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4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4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4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4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4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4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4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4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4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4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4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4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4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4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4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4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4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4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4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4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4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4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4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4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4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4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4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4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4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4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4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4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4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4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4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4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4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4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4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4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4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4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4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4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4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4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4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4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4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4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4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4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4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4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4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4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4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4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4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4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4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4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4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4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4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4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4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4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4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4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4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4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4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4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4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4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4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4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4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4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4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4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4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4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4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4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4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4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4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4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4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4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4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4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4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4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4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4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4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4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4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4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4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4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4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4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4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4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4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4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4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4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4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4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4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4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4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4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4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4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4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4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4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4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4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4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4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4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4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4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4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4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4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4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4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4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4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4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4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4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4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4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4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4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4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4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4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4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4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4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4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4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4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4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4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4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4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4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4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4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4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4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4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4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4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4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4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4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4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4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4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4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4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4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4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4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4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4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4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4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4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4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4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4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4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4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4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4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4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4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4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4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4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4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4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4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4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4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4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4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4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4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4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4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4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4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4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4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4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4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4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4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4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4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4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4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4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4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4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4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4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4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4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4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4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4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4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4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4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4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4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4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4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4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4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4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4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4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4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4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4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4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4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4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4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4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4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4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4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4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4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4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4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4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4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4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4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4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4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4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4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4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4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4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4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4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4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4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4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4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4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4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4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4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4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4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4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4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4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4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4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4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4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4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4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4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4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4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4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4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4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4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4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4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4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4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4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4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4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4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4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4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4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4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4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4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4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4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4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4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4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4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4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4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4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4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4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4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4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4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4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4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4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4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4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4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4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4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4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4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4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4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4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4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4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4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4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4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4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4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4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4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4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4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4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4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4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4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4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4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4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4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4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4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4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4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4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4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4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4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4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4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4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4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4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4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4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4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4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4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4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4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4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4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4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4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4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4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4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4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4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4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4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4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4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4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4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4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4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4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4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4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4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4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4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4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4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4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4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4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4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4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4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4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4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4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4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4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4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4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4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4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4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4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4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4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4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4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4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4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4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4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4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4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4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4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4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4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4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4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4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4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4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4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4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4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4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4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4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4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4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4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4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4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4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4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4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4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4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4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4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4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4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4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4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4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4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4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4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4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4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4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4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4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4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4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4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4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4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4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4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4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4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4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4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4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4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4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4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4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4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4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4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4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4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4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4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4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4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4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4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4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4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4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4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4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4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4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4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4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4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4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4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4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4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4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4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4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4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4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4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4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4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4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4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4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4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4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4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4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4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4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4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4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4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4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4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4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4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4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4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4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4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4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4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4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4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4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4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4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4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4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4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4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4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4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4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4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4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4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4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4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4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4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4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4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4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4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4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4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4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4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4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4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4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4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4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4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4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4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4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4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4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4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4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4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4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4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4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4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4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4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4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4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4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4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4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4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4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4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4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4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4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4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4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4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4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4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4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4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4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4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4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4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4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4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4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4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4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4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4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4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4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4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4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4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4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4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4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4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4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4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4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4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4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4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4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4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4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4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4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4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4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4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4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4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4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4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4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4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4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4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4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4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4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4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4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4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4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4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4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4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4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4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4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4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4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4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4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4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4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4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4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4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4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4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4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4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4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4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4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4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4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4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4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4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4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4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4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4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4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4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4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4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4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4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4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4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4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4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4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4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4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4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4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4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4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4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4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4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4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4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4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4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4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4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4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4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4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4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4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4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4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4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4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4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4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4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4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4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4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4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4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4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4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4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4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4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4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4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4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4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4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4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4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4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4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4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4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4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4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4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4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4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4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4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4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4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4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4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4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4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4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4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4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4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4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4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4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4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4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4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4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4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4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4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4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4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4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4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4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4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4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4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4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4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4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4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4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4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4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4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4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4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4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4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4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4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4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4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4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4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4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4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4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4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4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4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4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4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4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4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4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4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4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4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4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4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4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4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4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4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4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4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4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4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4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4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4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4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4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4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4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4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4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4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4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4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4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4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4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4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4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4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4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4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4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4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4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4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4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4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4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4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4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4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4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4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4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4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4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4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4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4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4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4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4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4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4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4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4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4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4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4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4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4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4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4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4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4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4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4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4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4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4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4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4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4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4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4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4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4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4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4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4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4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4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4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4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4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4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4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4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4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4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4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4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4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4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4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4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4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4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4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4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4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4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4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4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4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4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4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4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4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4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4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4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4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4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4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4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4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4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4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4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4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4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4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4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4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4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4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4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4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4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4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4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4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4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4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4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4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4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4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4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4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4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4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4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4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4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4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4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4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4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4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4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4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4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4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4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4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4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4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4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4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4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4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4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4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4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4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4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4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4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4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4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4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4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4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4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4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4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4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4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4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4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4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4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4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4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4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4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4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4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4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4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4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4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4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4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4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4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4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4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4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4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4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4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4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4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4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4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4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4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4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4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4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4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4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4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4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4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4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4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4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4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4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4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4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4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4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4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4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4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4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4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4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4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4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4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4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4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4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4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4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4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4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4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4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4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4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4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4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4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4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4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4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4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4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4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4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4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4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4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4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4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4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4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4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4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4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4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4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4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4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4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4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4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4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4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4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4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4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4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4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4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4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4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4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4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4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4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4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4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4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4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4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4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4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4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4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4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4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4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4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4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4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4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4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4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4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4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4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4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4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4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4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4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4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4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4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4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4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4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4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4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4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4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4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4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4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4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4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4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4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4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4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4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4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4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4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4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4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4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4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4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4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4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4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4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4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4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4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4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4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4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4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4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4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4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4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4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4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4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4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4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4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4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4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4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4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4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4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4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4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4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4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4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4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4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4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4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4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4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4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4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4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4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4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4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4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4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4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4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4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4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4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4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4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4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4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4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4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4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4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4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4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4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4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4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4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4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4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4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4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4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4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4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4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4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4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4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4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4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4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4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4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4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4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4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4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4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4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4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4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4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4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4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4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4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4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4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4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4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4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4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4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4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4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4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4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4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4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4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4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4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4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4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4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4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4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4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4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4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4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4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4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4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4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4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4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4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4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4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4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4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4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4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4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4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4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4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4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4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4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4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4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4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4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4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4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4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4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4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4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4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4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4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4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4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4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4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4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4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4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4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4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4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4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4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4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4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4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4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4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4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4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4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4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4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4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4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4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4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4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4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4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4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4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4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4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4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4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4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4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4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4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4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4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4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4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4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4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4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4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4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4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4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4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4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4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4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4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4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4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4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4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4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4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4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4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4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4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4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4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4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4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4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4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4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4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4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4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4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4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4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4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4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4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4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4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4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4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4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4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4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4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4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4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4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4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4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4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4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4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4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4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4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4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4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4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4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4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4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4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4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4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4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4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4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4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4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4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4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4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4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4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4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4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4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4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4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4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4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4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4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4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4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4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4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4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4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4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4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4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4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4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4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4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4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4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4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4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4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4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4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4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4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4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4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4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4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4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4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4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4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4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4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4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4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4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4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4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4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4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4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4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4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4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4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4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4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4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4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4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4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4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4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4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4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4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4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4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4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4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4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4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4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4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4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4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4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4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4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4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4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4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4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4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4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4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4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4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4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4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4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4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4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4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4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4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4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4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4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4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4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4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4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4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4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4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4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4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4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4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4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4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4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4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4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4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4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4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4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4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4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4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4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4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4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4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4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4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4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4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4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4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4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4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4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4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4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4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4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4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4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4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4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4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4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4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4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4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4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4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4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4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4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4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4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4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4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4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4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4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4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4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4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4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4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4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4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4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4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4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4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4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4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4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4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4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4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4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4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4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4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4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4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4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4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4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4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4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4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4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4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4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4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4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4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4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4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4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4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4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4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4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4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4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4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4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4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4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4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4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4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4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4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4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4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4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4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4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4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4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4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4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4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4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4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4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4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4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4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4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4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4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4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4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4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4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4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4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4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4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4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4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4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4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4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4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4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4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4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4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4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4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4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4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4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4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4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4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4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4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4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4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4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4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4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4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4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4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4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4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4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4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4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4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4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4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4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4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4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4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4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4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4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4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4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4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4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4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4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4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4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4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4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4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4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4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4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4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4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4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4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4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4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4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4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4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4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4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4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4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4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4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4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4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4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4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4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4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4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4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4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4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4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4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4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4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4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4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4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4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4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4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4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4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4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4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4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4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4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4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4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4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4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4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4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4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4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4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4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4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4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4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4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4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4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4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4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4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4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4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4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4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4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4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4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4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4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4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4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4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4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4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4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4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4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4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4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4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4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4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4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4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4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4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4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4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4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4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4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4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4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4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4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4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4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4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4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4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4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4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4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4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4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4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4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4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4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4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4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4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4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4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4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4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4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4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4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4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4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4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4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4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4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4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4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4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4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4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4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4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4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4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4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4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4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4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4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4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4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4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4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4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4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4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4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4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4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4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4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4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4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4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4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4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4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4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4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4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4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4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4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4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4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4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4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4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4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4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4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4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4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4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4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4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4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4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4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4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4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4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4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4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4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4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4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4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4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4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4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4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4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4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4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4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4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4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4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4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4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4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4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4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4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4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4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4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4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4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4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4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4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4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4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4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4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4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4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4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4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4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4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4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4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4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4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4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4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4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4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4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4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4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4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4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4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4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4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4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4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4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4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4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4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4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4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4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4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4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4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4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4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4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4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4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4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4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4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4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4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4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4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4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4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4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4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4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4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4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4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4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4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4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4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4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4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4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4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4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4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4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4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4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4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4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4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4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4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4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4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4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4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4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4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4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4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4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4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4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4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4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4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4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4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4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4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4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4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4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4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4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4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4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4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4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4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4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4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4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4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4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4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4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4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4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4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4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4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4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4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4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4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4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4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4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4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4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4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4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4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4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4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4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4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4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4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4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4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4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4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4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4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4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4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4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4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4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4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4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4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4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4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4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4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4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4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4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4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4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4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4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4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4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4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4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4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4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4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4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4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4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4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4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4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4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4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4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4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4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4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4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4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4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4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4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4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4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4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4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4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4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4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4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4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4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4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4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4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4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4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4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4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4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4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4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4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4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4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4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4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4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4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4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4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4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4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4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4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4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4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4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4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4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4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4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4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4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4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4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4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4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4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4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4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4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4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4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4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4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4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4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4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4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4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4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4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4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4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4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4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4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4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4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4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4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4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4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4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4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4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4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4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4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4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4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4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4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4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4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4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4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4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4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4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4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4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4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4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4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4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4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4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4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4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4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4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4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4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4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4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4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4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4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4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4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4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4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4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4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4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4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4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4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4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4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4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4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4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4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4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4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4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4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4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4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4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4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4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4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4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4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4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4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4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4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4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4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4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4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4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4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4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4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4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4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4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4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4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4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4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4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4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4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4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4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4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4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4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4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4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4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4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4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4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4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4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4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4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4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4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4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4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4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4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4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4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4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4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4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4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4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4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4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4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4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4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4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4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4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4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4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4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4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4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4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4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4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4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4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4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4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4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4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4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4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4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4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4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4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4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4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4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4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4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4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4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4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4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4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4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4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4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4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4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4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4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4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4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4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4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4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4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4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4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4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4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4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4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4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4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4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4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4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4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4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4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4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4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4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4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4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4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4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4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4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4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4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4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4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4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4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4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4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4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4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4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4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4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4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4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4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4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4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4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4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4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4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4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4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4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4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4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4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4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4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4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4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4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4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4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4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4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4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4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4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4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4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4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4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4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4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4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4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4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4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4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4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4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4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4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4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4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4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4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4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4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4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4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4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4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4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4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4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4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4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4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4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4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4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4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4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4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4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4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4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4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4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4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4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4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4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4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4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4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4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4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4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4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4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4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4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4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4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4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4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4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4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4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4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4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4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4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4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4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4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4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4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4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4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4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4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4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4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4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4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4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4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4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4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4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4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4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4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4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4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4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4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4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4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4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4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4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4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4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4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4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4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4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4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4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4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4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4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4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4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4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4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4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4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4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4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4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4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4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4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4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4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4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4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4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4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4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4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4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4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4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4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4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4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4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4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4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4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4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4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4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4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4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4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4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4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4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4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4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4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4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4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4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4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4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4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4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4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4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4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4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4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4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4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4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4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4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4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4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4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4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4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4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4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4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4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4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4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4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4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4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4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4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4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4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4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4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4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4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4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4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4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4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4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4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4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4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4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4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4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4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4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4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4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4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4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4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4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4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4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4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4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4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4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4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4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4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4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4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4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4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4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4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4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4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4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4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4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4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4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4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4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4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4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4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4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4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4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4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4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4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4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4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4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4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4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4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4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4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4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4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4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4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4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4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4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4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4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4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4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4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4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4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4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4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4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4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4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4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4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4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4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4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4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4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4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4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4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4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4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4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4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4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4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4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4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4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4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4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4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4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4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4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4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4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4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4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4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4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4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4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4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4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4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4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4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4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4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4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4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4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4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4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4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4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4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4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4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4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4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4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4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4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4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4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4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4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4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4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4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4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4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4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4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4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4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4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4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4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4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4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4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4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4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4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4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4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4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4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4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4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4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4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4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4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4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4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4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4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4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4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4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4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4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4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4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4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4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4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4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4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4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4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4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4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4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4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4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4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4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4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4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4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4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4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4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4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4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4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4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4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4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4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4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4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4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4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4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4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4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4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4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4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4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4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4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4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4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4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4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4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4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4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4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4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4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4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4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4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4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4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4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4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4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4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4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4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4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4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4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4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4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4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4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4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4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4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4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4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4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4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4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4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4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4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4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4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4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4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4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4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4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4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4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4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4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4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4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4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4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4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4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4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4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4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4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4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4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4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4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4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4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4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4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4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4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4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4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4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4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4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4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4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4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4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4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4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4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4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4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4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4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4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4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4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4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4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4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4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4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4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4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4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4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4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4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4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4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4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4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4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4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4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4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4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4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4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4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4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4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4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4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4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4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4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4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4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4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4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4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4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4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4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4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4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4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4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4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4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4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4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4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4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4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4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4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4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4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4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4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4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4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4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4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4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4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4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4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4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4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4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4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4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4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4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4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4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4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4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4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4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4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4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4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4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4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4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4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4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4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4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4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4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4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4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4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4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4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4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4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4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4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4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4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4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4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4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4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4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4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4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4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4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4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4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4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4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4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4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4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4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4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4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4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4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4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4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4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4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4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4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4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4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4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4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4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4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4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4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4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4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4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4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4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4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4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4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4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4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4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4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4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4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4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4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4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4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4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4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4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4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4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4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4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4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4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4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4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4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4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4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4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4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4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4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4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4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4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4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4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4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4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4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4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4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4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4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4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4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4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4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4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4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4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4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4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4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4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4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4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4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4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4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4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4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4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4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4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4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4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4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4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4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4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4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4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4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4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4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4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4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4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4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4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4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4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4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4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4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4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4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4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4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4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4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4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4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4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4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4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4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4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4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4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4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4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4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4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4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4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4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4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4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4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4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4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4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4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4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4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4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4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4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4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4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4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4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4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4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4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4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4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4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4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4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4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4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4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4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4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4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4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4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4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4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4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4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4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4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4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4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4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4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4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4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4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4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4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4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4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4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4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4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4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4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4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4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4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4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4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4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4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4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4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4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4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4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4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4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4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4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4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4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4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4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4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4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4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4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4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4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4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4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4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4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4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4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4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4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4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4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4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4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4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4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4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4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4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4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4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4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4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4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4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4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4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4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4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4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4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4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4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4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4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4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4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4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4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4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4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4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4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4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4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4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4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4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4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4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4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4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4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4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4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4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4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4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4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4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4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4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4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4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4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4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4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4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4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4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4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4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4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4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4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4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4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4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4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4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4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4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4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4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4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4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4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4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4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4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4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4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4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4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4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4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4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4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4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4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4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4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4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4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4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4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4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4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4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4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4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4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4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4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4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4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4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4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4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4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4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4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4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4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4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4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4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4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4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4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4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4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4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4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4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4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4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4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4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4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4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4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4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4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4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4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4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4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4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4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4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4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4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4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4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4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4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4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4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4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4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4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4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4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4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4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4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4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4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4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4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4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4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4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4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4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4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4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4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4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4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4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4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4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4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4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4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4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4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4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4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4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4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4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4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4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4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4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4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4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4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4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4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4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4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4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4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4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4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4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4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4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4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4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4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4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4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4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4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4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4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4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4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4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4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4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4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4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4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4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4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4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4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4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4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4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4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4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4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4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4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4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4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4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4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4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4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4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4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4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4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4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4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4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4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4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4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4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4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4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4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4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4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4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4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4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4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4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4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4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4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4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4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4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4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4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4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4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4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4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4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4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4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4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4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4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4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4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4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4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4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4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4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4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4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4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4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4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4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4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4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4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4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4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4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4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4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4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4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4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4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4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4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4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4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4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4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4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4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4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4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4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4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4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4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4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4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4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4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4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4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4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4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4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4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4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4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4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4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4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4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4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4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4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4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4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4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4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4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4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4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4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4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4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4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4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4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4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4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4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4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4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4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4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4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4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4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4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4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4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4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4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4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4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4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4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4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4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4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4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4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4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4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4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4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4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4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4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4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4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4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4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4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4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4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4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4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4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4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4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4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4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4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4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4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4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4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4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4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4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4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4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4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4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4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4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4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4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4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4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4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4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4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4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4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4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4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4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4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4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4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4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4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4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4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4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4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4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4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4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4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4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4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4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4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4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4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4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4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4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4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4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4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4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4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4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4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4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4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4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4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4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4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4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4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4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4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4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4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4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4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4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4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4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4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4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4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4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4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4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4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4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4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4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4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4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4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4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4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4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4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4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4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4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4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4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4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4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4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4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4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4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4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4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4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4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4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4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4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4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4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4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4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4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4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4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4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4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4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4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4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4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4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4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4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4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4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4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4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4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4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4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4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4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4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4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4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4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4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4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4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4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4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4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4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4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4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4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4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4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4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4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4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4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4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4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4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4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4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4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4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4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4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4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4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4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4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4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4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4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4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4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4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4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4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4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4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4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4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4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4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4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4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4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4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4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4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4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4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4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4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4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4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4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4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4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4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4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4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4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4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4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4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4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4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4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4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4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4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4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4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4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4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4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4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4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4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4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4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4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4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4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4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4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4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4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4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4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4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4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4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4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4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4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4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4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4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4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4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4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4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4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4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4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4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4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4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4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4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4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4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4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4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4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4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4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4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4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4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4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4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4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4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4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4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4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4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4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4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4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4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4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4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4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4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4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4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4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4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4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4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4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4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4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4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4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4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4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4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4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4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4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4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4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4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4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4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4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4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4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4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4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4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4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4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4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4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4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4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4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4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4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4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4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4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4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4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4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4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4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4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4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4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4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4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4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4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4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4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4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4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4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4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4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4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4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4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4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4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4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4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4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4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4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4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4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4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4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4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4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4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4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4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4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4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4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4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4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4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4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4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4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4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4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4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4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4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4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4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4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4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4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4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4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4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4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4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4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4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4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4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4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4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4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4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4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4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4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4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4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4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4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4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4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4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4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4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4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4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4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4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4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4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4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4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4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4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4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4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4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4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4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4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4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4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4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4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4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4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4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4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4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4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4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4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4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4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4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4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4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4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4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4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4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4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4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4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4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4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4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4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4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4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4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4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4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4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4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4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4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4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4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4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4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4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4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4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4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4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4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4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4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4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4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4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4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4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4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4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4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4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4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4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4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4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4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4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4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4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4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4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4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4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4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4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4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4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4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4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4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4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4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4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4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4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4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4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4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4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4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4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4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4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4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4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4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4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4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4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4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4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4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4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4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4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4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4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4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4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4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4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4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4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4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4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4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4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4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4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4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4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4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4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4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4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4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4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4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4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4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4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4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4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4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4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4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4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4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4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4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4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4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4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4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4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4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4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4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4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4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4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4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4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4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4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4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4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4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4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4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4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4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4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4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4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4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4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4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4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4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4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4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4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4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4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4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4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4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4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4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4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4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4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4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4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4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4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4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4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4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4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4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4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4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4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4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4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4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4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4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4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4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4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4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4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4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4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4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4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4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4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4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4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4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4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4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4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4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4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4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4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4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4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4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4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4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4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4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4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4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4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4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4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4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4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4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4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4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4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4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4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4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4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4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4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4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4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4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4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4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4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4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4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4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4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4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4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4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4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4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4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4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4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4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4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4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4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4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4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4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4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4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4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4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4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4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4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4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4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4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4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4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4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4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4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4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4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4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4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4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4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4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4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4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4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4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4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4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4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4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4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4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4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4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4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4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4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4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4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4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4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4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4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4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4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4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4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4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4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4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4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4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4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4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4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4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4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4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4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4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4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4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4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4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4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4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4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4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4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4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4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4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4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4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4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4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4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4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4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4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4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4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4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4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4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4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4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4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4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4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4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4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4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4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4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4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4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4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4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4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4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4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4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4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4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4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4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4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4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4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4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4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4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4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4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4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4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4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4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4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4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4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4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4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4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4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4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4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4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4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4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4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4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4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4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4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4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4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4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4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4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4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4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4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4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4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4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4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4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4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4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4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4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4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4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4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4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4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4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4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4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4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4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4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4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4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4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4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4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4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4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4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4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4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4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4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4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4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4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4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4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4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4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4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4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4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4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4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4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4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4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4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4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4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4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4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4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4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4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4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4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4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4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4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4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4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4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4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4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4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4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4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4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4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4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4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4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4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4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4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4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4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4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4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4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4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4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4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4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4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4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4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4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4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4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4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4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4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4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4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4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4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4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4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4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4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4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4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4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4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4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4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4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4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4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4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4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4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4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4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4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4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4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4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4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4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4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4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4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4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4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4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4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4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4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4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4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4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4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4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4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4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4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4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4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4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4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4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4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4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4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4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4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4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4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4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4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4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4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4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4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4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4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4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4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4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4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4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4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4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4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4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4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4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4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4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4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4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4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4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4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4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4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4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4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4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4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4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4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4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4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4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4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4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4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4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4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4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4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4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4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4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4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4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4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4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4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4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4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4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4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4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4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4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4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4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4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4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4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4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4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4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4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4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4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4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4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4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4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4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4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4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4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4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4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4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4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4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4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4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4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4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4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4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4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4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4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4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4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4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4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4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4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4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4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4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4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4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4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4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4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4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4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4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4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4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4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4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4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4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4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4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4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4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4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4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4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4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4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4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4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4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4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4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4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4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4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4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4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4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4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4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4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4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4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4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4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4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4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4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4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4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4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4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4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4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4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4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4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4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4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4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4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4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4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4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4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4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4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4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4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4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4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4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4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4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4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4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4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4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4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4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4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4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4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4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4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4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4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4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4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4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4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4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4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4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4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4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4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4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4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4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4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4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4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4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4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4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4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4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4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4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4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4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4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4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4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4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4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4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4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4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4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4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4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4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4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4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4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4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4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4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4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4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4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4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4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4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4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4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4"/>
      <c r="H5624" s="90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4"/>
      <c r="H5625" s="90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4"/>
      <c r="H5626" s="90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4"/>
      <c r="H5627" s="90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4"/>
      <c r="H5628" s="90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4"/>
      <c r="H5629" s="90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4"/>
      <c r="H5630" s="90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4"/>
      <c r="H5631" s="90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4"/>
      <c r="H5632" s="90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4"/>
      <c r="H5633" s="90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4"/>
      <c r="H5634" s="90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4"/>
      <c r="H5635" s="90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4"/>
      <c r="H5636" s="90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4"/>
      <c r="H5637" s="90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4"/>
      <c r="H5638" s="90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4"/>
      <c r="H5639" s="90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4"/>
      <c r="H5640" s="90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4"/>
      <c r="H5641" s="90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4"/>
      <c r="H5642" s="90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4"/>
      <c r="H5643" s="90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4"/>
      <c r="H5644" s="90"/>
      <c r="I5644" s="9"/>
      <c r="J5644" s="9"/>
      <c r="K5644" s="9"/>
      <c r="L5644" s="9"/>
      <c r="M5644" s="29"/>
      <c r="N5644" s="26"/>
      <c r="O5644" s="26"/>
    </row>
  </sheetData>
  <sheetProtection/>
  <mergeCells count="13">
    <mergeCell ref="C262:G262"/>
    <mergeCell ref="C280:E280"/>
    <mergeCell ref="D3:I3"/>
    <mergeCell ref="D276:F276"/>
    <mergeCell ref="D277:F277"/>
    <mergeCell ref="D278:F278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9">
      <selection activeCell="CF18" sqref="CF18:CV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02"/>
      <c r="BE1" s="55"/>
      <c r="BF1" s="55"/>
      <c r="BG1" s="55"/>
      <c r="BH1" s="55"/>
      <c r="BI1" s="103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2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55"/>
      <c r="FI1" s="55"/>
      <c r="FJ1" s="56" t="s">
        <v>388</v>
      </c>
    </row>
    <row r="2" spans="1:166" s="35" customFormat="1" ht="36.75" customHeight="1">
      <c r="A2" s="292" t="s">
        <v>162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4"/>
    </row>
    <row r="3" spans="1:166" s="35" customFormat="1" ht="33.75" customHeight="1">
      <c r="A3" s="263" t="s">
        <v>161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 t="s">
        <v>385</v>
      </c>
      <c r="AQ3" s="264"/>
      <c r="AR3" s="264"/>
      <c r="AS3" s="264"/>
      <c r="AT3" s="264"/>
      <c r="AU3" s="264"/>
      <c r="AV3" s="268" t="s">
        <v>386</v>
      </c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0"/>
      <c r="BL3" s="268" t="s">
        <v>387</v>
      </c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70"/>
      <c r="CF3" s="284" t="s">
        <v>159</v>
      </c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68" t="s">
        <v>158</v>
      </c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7"/>
    </row>
    <row r="4" spans="1:166" s="35" customFormat="1" ht="74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4"/>
      <c r="AQ4" s="264"/>
      <c r="AR4" s="264"/>
      <c r="AS4" s="264"/>
      <c r="AT4" s="264"/>
      <c r="AU4" s="264"/>
      <c r="AV4" s="271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3"/>
      <c r="BL4" s="271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3"/>
      <c r="CF4" s="264" t="s">
        <v>384</v>
      </c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 t="s">
        <v>157</v>
      </c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 t="s">
        <v>156</v>
      </c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 t="s">
        <v>155</v>
      </c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78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80"/>
    </row>
    <row r="5" spans="1:166" s="35" customFormat="1" ht="18.75">
      <c r="A5" s="262">
        <v>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>
        <v>2</v>
      </c>
      <c r="AQ5" s="262"/>
      <c r="AR5" s="262"/>
      <c r="AS5" s="262"/>
      <c r="AT5" s="262"/>
      <c r="AU5" s="262"/>
      <c r="AV5" s="265">
        <v>3</v>
      </c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7"/>
      <c r="BL5" s="265">
        <v>4</v>
      </c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7"/>
      <c r="CF5" s="262">
        <v>5</v>
      </c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>
        <v>6</v>
      </c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>
        <v>7</v>
      </c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>
        <v>8</v>
      </c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5">
        <v>9</v>
      </c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5"/>
    </row>
    <row r="6" spans="1:166" s="35" customFormat="1" ht="45.75" customHeight="1">
      <c r="A6" s="258" t="s">
        <v>154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7" t="s">
        <v>411</v>
      </c>
      <c r="AQ6" s="257"/>
      <c r="AR6" s="257"/>
      <c r="AS6" s="257"/>
      <c r="AT6" s="257"/>
      <c r="AU6" s="257"/>
      <c r="AV6" s="252" t="s">
        <v>148</v>
      </c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4"/>
      <c r="BL6" s="252">
        <v>1860200</v>
      </c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4"/>
      <c r="CF6" s="251">
        <f>CF16+CF11</f>
        <v>84498.76999999583</v>
      </c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>
        <f>CF6</f>
        <v>84498.76999999583</v>
      </c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2">
        <f>ET16</f>
        <v>1775701.2300000042</v>
      </c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4"/>
    </row>
    <row r="7" spans="1:166" s="35" customFormat="1" ht="32.25" customHeight="1">
      <c r="A7" s="256" t="s">
        <v>153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7"/>
      <c r="AQ7" s="257"/>
      <c r="AR7" s="257"/>
      <c r="AS7" s="257"/>
      <c r="AT7" s="257"/>
      <c r="AU7" s="257"/>
      <c r="AV7" s="252" t="s">
        <v>148</v>
      </c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4"/>
      <c r="BL7" s="252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4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2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4"/>
    </row>
    <row r="8" spans="1:166" s="35" customFormat="1" ht="32.25" customHeight="1">
      <c r="A8" s="255" t="s">
        <v>152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122" t="s">
        <v>151</v>
      </c>
      <c r="AQ8" s="122"/>
      <c r="AR8" s="122"/>
      <c r="AS8" s="122"/>
      <c r="AT8" s="122"/>
      <c r="AU8" s="122"/>
      <c r="AV8" s="252" t="s">
        <v>148</v>
      </c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4"/>
      <c r="BL8" s="252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4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2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4"/>
    </row>
    <row r="9" spans="1:166" s="35" customFormat="1" ht="32.25" customHeight="1">
      <c r="A9" s="255" t="s">
        <v>392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122"/>
      <c r="AQ9" s="122"/>
      <c r="AR9" s="122"/>
      <c r="AS9" s="122"/>
      <c r="AT9" s="122"/>
      <c r="AU9" s="122"/>
      <c r="AV9" s="252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4"/>
      <c r="BL9" s="252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4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2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4"/>
    </row>
    <row r="10" spans="1:166" s="35" customFormat="1" ht="32.25" customHeight="1">
      <c r="A10" s="255" t="s">
        <v>389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122"/>
      <c r="AQ10" s="122"/>
      <c r="AR10" s="122"/>
      <c r="AS10" s="122"/>
      <c r="AT10" s="122"/>
      <c r="AU10" s="122"/>
      <c r="AV10" s="252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4"/>
      <c r="BL10" s="252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4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2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4"/>
    </row>
    <row r="11" spans="1:166" s="35" customFormat="1" ht="32.25" customHeight="1">
      <c r="A11" s="259" t="s">
        <v>390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1"/>
      <c r="AP11" s="285"/>
      <c r="AQ11" s="286"/>
      <c r="AR11" s="286"/>
      <c r="AS11" s="286"/>
      <c r="AT11" s="286"/>
      <c r="AU11" s="287"/>
      <c r="AV11" s="289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1"/>
      <c r="BL11" s="252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1"/>
      <c r="CF11" s="252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4"/>
      <c r="CW11" s="252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4"/>
      <c r="DN11" s="252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4"/>
      <c r="EE11" s="252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4"/>
      <c r="ET11" s="252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4"/>
    </row>
    <row r="12" spans="1:166" s="35" customFormat="1" ht="32.25" customHeight="1">
      <c r="A12" s="288" t="s">
        <v>391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122"/>
      <c r="AQ12" s="122"/>
      <c r="AR12" s="122"/>
      <c r="AS12" s="122"/>
      <c r="AT12" s="122"/>
      <c r="AU12" s="122"/>
      <c r="AV12" s="252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4"/>
      <c r="BL12" s="252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4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2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4"/>
    </row>
    <row r="13" spans="1:166" s="35" customFormat="1" ht="32.25" customHeight="1">
      <c r="A13" s="255" t="s">
        <v>150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122" t="s">
        <v>149</v>
      </c>
      <c r="AQ13" s="122"/>
      <c r="AR13" s="122"/>
      <c r="AS13" s="122"/>
      <c r="AT13" s="122"/>
      <c r="AU13" s="122"/>
      <c r="AV13" s="252" t="s">
        <v>148</v>
      </c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4"/>
      <c r="BL13" s="252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4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2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4"/>
    </row>
    <row r="14" spans="1:166" s="35" customFormat="1" ht="32.25" customHeight="1">
      <c r="A14" s="299" t="s">
        <v>392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1"/>
      <c r="AP14" s="122"/>
      <c r="AQ14" s="122"/>
      <c r="AR14" s="122"/>
      <c r="AS14" s="122"/>
      <c r="AT14" s="122"/>
      <c r="AU14" s="122"/>
      <c r="AV14" s="252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4"/>
      <c r="BL14" s="252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4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2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4"/>
    </row>
    <row r="15" spans="1:166" s="35" customFormat="1" ht="32.25" customHeight="1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1"/>
      <c r="AP15" s="285"/>
      <c r="AQ15" s="286"/>
      <c r="AR15" s="286"/>
      <c r="AS15" s="286"/>
      <c r="AT15" s="286"/>
      <c r="AU15" s="287"/>
      <c r="AV15" s="252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4"/>
      <c r="BL15" s="252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4"/>
      <c r="CF15" s="252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4"/>
      <c r="CW15" s="252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4"/>
      <c r="DN15" s="252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4"/>
      <c r="EE15" s="252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4"/>
      <c r="ET15" s="252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4"/>
    </row>
    <row r="16" spans="1:166" s="35" customFormat="1" ht="32.25" customHeight="1">
      <c r="A16" s="288" t="s">
        <v>147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122" t="s">
        <v>146</v>
      </c>
      <c r="AQ16" s="122"/>
      <c r="AR16" s="122"/>
      <c r="AS16" s="122"/>
      <c r="AT16" s="122"/>
      <c r="AU16" s="122"/>
      <c r="AV16" s="252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4"/>
      <c r="BL16" s="252">
        <v>1860200</v>
      </c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4"/>
      <c r="CF16" s="252">
        <f>CF17+CF18</f>
        <v>84498.76999999583</v>
      </c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4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>
        <f>CF16</f>
        <v>84498.76999999583</v>
      </c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2">
        <f>ET18+ET17</f>
        <v>1775701.2300000042</v>
      </c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4"/>
    </row>
    <row r="17" spans="1:166" s="35" customFormat="1" ht="32.25" customHeight="1">
      <c r="A17" s="288" t="s">
        <v>393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122" t="s">
        <v>145</v>
      </c>
      <c r="AQ17" s="122"/>
      <c r="AR17" s="122"/>
      <c r="AS17" s="122"/>
      <c r="AT17" s="122"/>
      <c r="AU17" s="122"/>
      <c r="AV17" s="281" t="s">
        <v>144</v>
      </c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3"/>
      <c r="BL17" s="252">
        <f>-доходы!BJ18</f>
        <v>-19136400</v>
      </c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4"/>
      <c r="CF17" s="251">
        <f>-доходы!CF18</f>
        <v>-19542856.19</v>
      </c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>
        <f>CF17</f>
        <v>-19542856.19</v>
      </c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2">
        <f>BL17-CF17</f>
        <v>406456.19000000134</v>
      </c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4"/>
    </row>
    <row r="18" spans="1:166" s="35" customFormat="1" ht="32.25" customHeight="1">
      <c r="A18" s="288" t="s">
        <v>394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122" t="s">
        <v>143</v>
      </c>
      <c r="AQ18" s="122"/>
      <c r="AR18" s="122"/>
      <c r="AS18" s="122"/>
      <c r="AT18" s="122"/>
      <c r="AU18" s="122"/>
      <c r="AV18" s="281" t="s">
        <v>142</v>
      </c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3"/>
      <c r="BL18" s="252">
        <f>расходы!H4</f>
        <v>20996600</v>
      </c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4"/>
      <c r="CF18" s="251">
        <f>расходы!I4</f>
        <v>19627354.959999997</v>
      </c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>
        <f>CF18</f>
        <v>19627354.959999997</v>
      </c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2">
        <f>BL18-CF18</f>
        <v>1369245.0400000028</v>
      </c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4"/>
    </row>
    <row r="19" spans="1:166" s="35" customFormat="1" ht="32.25" customHeight="1">
      <c r="A19" s="259" t="s">
        <v>395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1"/>
      <c r="AP19" s="285" t="s">
        <v>396</v>
      </c>
      <c r="AQ19" s="286"/>
      <c r="AR19" s="286"/>
      <c r="AS19" s="286"/>
      <c r="AT19" s="286"/>
      <c r="AU19" s="287"/>
      <c r="AV19" s="252" t="s">
        <v>148</v>
      </c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4"/>
      <c r="BL19" s="252" t="s">
        <v>148</v>
      </c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4"/>
      <c r="CF19" s="252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4"/>
      <c r="CW19" s="252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4"/>
      <c r="DN19" s="252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4"/>
      <c r="EE19" s="252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4"/>
      <c r="ET19" s="252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4"/>
    </row>
    <row r="20" spans="1:166" s="35" customFormat="1" ht="57.75" customHeight="1">
      <c r="A20" s="303" t="s">
        <v>400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5"/>
      <c r="AP20" s="285" t="s">
        <v>397</v>
      </c>
      <c r="AQ20" s="286"/>
      <c r="AR20" s="286"/>
      <c r="AS20" s="286"/>
      <c r="AT20" s="286"/>
      <c r="AU20" s="287"/>
      <c r="AV20" s="252" t="s">
        <v>148</v>
      </c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4"/>
      <c r="BL20" s="252" t="s">
        <v>148</v>
      </c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4"/>
      <c r="CF20" s="252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4"/>
      <c r="CW20" s="252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4"/>
      <c r="DN20" s="252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4"/>
      <c r="EE20" s="252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4"/>
      <c r="ET20" s="252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4"/>
    </row>
    <row r="21" spans="1:166" s="35" customFormat="1" ht="32.25" customHeight="1">
      <c r="A21" s="259" t="s">
        <v>401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1"/>
      <c r="AP21" s="285"/>
      <c r="AQ21" s="286"/>
      <c r="AR21" s="286"/>
      <c r="AS21" s="286"/>
      <c r="AT21" s="286"/>
      <c r="AU21" s="287"/>
      <c r="AV21" s="252" t="s">
        <v>148</v>
      </c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4"/>
      <c r="BL21" s="252" t="s">
        <v>148</v>
      </c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4"/>
      <c r="CF21" s="281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3"/>
      <c r="CW21" s="252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4"/>
      <c r="DN21" s="252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4"/>
      <c r="EE21" s="252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4"/>
      <c r="ET21" s="252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4"/>
    </row>
    <row r="22" spans="1:166" s="35" customFormat="1" ht="32.25" customHeight="1">
      <c r="A22" s="259" t="s">
        <v>402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1"/>
      <c r="AP22" s="285" t="s">
        <v>398</v>
      </c>
      <c r="AQ22" s="286"/>
      <c r="AR22" s="286"/>
      <c r="AS22" s="286"/>
      <c r="AT22" s="286"/>
      <c r="AU22" s="287"/>
      <c r="AV22" s="252" t="s">
        <v>148</v>
      </c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4"/>
      <c r="BL22" s="252" t="s">
        <v>148</v>
      </c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4"/>
      <c r="CF22" s="281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3"/>
      <c r="CW22" s="252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4"/>
      <c r="DN22" s="252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4"/>
      <c r="EE22" s="252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4"/>
      <c r="ET22" s="252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4"/>
    </row>
    <row r="23" spans="1:166" s="35" customFormat="1" ht="32.25" customHeight="1">
      <c r="A23" s="259" t="s">
        <v>403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1"/>
      <c r="AP23" s="285" t="s">
        <v>399</v>
      </c>
      <c r="AQ23" s="286"/>
      <c r="AR23" s="286"/>
      <c r="AS23" s="286"/>
      <c r="AT23" s="286"/>
      <c r="AU23" s="287"/>
      <c r="AV23" s="252" t="s">
        <v>148</v>
      </c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4"/>
      <c r="BL23" s="252" t="s">
        <v>148</v>
      </c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4"/>
      <c r="CF23" s="281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3"/>
      <c r="CW23" s="252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4"/>
      <c r="DN23" s="252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4"/>
      <c r="EE23" s="252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4"/>
      <c r="ET23" s="252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4"/>
    </row>
    <row r="24" spans="1:166" s="35" customFormat="1" ht="18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02"/>
      <c r="BE24" s="55"/>
      <c r="BF24" s="55"/>
      <c r="BG24" s="55"/>
      <c r="BH24" s="55"/>
      <c r="BI24" s="103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55"/>
      <c r="FI24" s="55"/>
      <c r="FJ24" s="56"/>
    </row>
    <row r="25" spans="1:166" s="35" customFormat="1" ht="37.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02"/>
      <c r="BE25" s="55"/>
      <c r="BF25" s="55"/>
      <c r="BG25" s="55"/>
      <c r="BH25" s="55"/>
      <c r="BI25" s="103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55"/>
      <c r="FI25" s="55"/>
      <c r="FJ25" s="56" t="s">
        <v>388</v>
      </c>
    </row>
    <row r="26" spans="1:166" s="35" customFormat="1" ht="35.25" customHeight="1">
      <c r="A26" s="263" t="s">
        <v>161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4" t="s">
        <v>385</v>
      </c>
      <c r="AQ26" s="264"/>
      <c r="AR26" s="264"/>
      <c r="AS26" s="264"/>
      <c r="AT26" s="264"/>
      <c r="AU26" s="264"/>
      <c r="AV26" s="268" t="s">
        <v>386</v>
      </c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70"/>
      <c r="BL26" s="268" t="s">
        <v>387</v>
      </c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70"/>
      <c r="CF26" s="284" t="s">
        <v>159</v>
      </c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68" t="s">
        <v>158</v>
      </c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7"/>
    </row>
    <row r="27" spans="1:166" s="35" customFormat="1" ht="75.75" customHeight="1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4"/>
      <c r="AQ27" s="264"/>
      <c r="AR27" s="264"/>
      <c r="AS27" s="264"/>
      <c r="AT27" s="264"/>
      <c r="AU27" s="264"/>
      <c r="AV27" s="271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3"/>
      <c r="BL27" s="271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3"/>
      <c r="CF27" s="264" t="s">
        <v>384</v>
      </c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 t="s">
        <v>157</v>
      </c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N27" s="264" t="s">
        <v>156</v>
      </c>
      <c r="DO27" s="264"/>
      <c r="DP27" s="264"/>
      <c r="DQ27" s="264"/>
      <c r="DR27" s="264"/>
      <c r="DS27" s="264"/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4" t="s">
        <v>155</v>
      </c>
      <c r="EF27" s="264"/>
      <c r="EG27" s="264"/>
      <c r="EH27" s="264"/>
      <c r="EI27" s="264"/>
      <c r="EJ27" s="264"/>
      <c r="EK27" s="264"/>
      <c r="EL27" s="264"/>
      <c r="EM27" s="264"/>
      <c r="EN27" s="264"/>
      <c r="EO27" s="264"/>
      <c r="EP27" s="264"/>
      <c r="EQ27" s="264"/>
      <c r="ER27" s="264"/>
      <c r="ES27" s="264"/>
      <c r="ET27" s="278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80"/>
    </row>
    <row r="28" spans="1:166" s="35" customFormat="1" ht="18.75">
      <c r="A28" s="262">
        <v>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>
        <v>2</v>
      </c>
      <c r="AQ28" s="262"/>
      <c r="AR28" s="262"/>
      <c r="AS28" s="262"/>
      <c r="AT28" s="262"/>
      <c r="AU28" s="262"/>
      <c r="AV28" s="265">
        <v>3</v>
      </c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7"/>
      <c r="BL28" s="265">
        <v>4</v>
      </c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7"/>
      <c r="CF28" s="262">
        <v>5</v>
      </c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>
        <v>6</v>
      </c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>
        <v>7</v>
      </c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>
        <v>8</v>
      </c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5">
        <v>9</v>
      </c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5"/>
    </row>
    <row r="29" spans="1:166" s="35" customFormat="1" ht="45.75" customHeight="1">
      <c r="A29" s="258" t="s">
        <v>407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7" t="s">
        <v>404</v>
      </c>
      <c r="AQ29" s="257"/>
      <c r="AR29" s="257"/>
      <c r="AS29" s="257"/>
      <c r="AT29" s="257"/>
      <c r="AU29" s="257"/>
      <c r="AV29" s="252" t="s">
        <v>148</v>
      </c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4"/>
      <c r="BL29" s="252" t="s">
        <v>148</v>
      </c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4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2" t="s">
        <v>148</v>
      </c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4"/>
    </row>
    <row r="30" spans="1:166" s="35" customFormat="1" ht="32.25" customHeight="1">
      <c r="A30" s="256" t="s">
        <v>153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7"/>
      <c r="AQ30" s="257"/>
      <c r="AR30" s="257"/>
      <c r="AS30" s="257"/>
      <c r="AT30" s="257"/>
      <c r="AU30" s="257"/>
      <c r="AV30" s="252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4"/>
      <c r="BL30" s="252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4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2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4"/>
    </row>
    <row r="31" spans="1:166" s="35" customFormat="1" ht="32.25" customHeight="1">
      <c r="A31" s="255" t="s">
        <v>408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122" t="s">
        <v>405</v>
      </c>
      <c r="AQ31" s="122"/>
      <c r="AR31" s="122"/>
      <c r="AS31" s="122"/>
      <c r="AT31" s="122"/>
      <c r="AU31" s="122"/>
      <c r="AV31" s="252" t="s">
        <v>148</v>
      </c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4"/>
      <c r="BL31" s="252" t="s">
        <v>148</v>
      </c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4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2" t="s">
        <v>148</v>
      </c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4"/>
    </row>
    <row r="32" spans="1:166" s="35" customFormat="1" ht="32.25" customHeight="1">
      <c r="A32" s="255" t="s">
        <v>409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122" t="s">
        <v>406</v>
      </c>
      <c r="AQ32" s="122"/>
      <c r="AR32" s="122"/>
      <c r="AS32" s="122"/>
      <c r="AT32" s="122"/>
      <c r="AU32" s="122"/>
      <c r="AV32" s="252" t="s">
        <v>148</v>
      </c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4"/>
      <c r="BL32" s="252" t="s">
        <v>148</v>
      </c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4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2" t="s">
        <v>148</v>
      </c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4"/>
    </row>
    <row r="33" s="35" customFormat="1" ht="27.75" customHeight="1"/>
    <row r="34" spans="1:84" s="35" customFormat="1" ht="47.25" customHeight="1">
      <c r="A34" s="92" t="s">
        <v>422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96" t="s">
        <v>423</v>
      </c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CF34" s="35" t="s">
        <v>141</v>
      </c>
    </row>
    <row r="35" spans="14:149" s="35" customFormat="1" ht="20.25">
      <c r="N35" s="297" t="s">
        <v>138</v>
      </c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H35" s="302" t="s">
        <v>137</v>
      </c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CF35" s="35" t="s">
        <v>140</v>
      </c>
      <c r="CG35" s="35" t="s">
        <v>344</v>
      </c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S35" s="295" t="s">
        <v>357</v>
      </c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</row>
    <row r="36" spans="1:153" s="35" customFormat="1" ht="44.25" customHeight="1">
      <c r="A36" s="35" t="s">
        <v>139</v>
      </c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H36" s="296" t="s">
        <v>453</v>
      </c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DC36" s="297" t="s">
        <v>138</v>
      </c>
      <c r="DD36" s="297"/>
      <c r="DE36" s="297"/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7"/>
      <c r="DS36" s="297" t="s">
        <v>137</v>
      </c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7"/>
      <c r="EQ36" s="297"/>
      <c r="ER36" s="297"/>
      <c r="ES36" s="297"/>
      <c r="EW36" s="83"/>
    </row>
    <row r="37" spans="18:60" s="35" customFormat="1" ht="15.75" customHeight="1">
      <c r="R37" s="297" t="s">
        <v>138</v>
      </c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H37" s="302" t="s">
        <v>137</v>
      </c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6" t="s">
        <v>136</v>
      </c>
      <c r="B39" s="306"/>
      <c r="C39" s="307" t="s">
        <v>340</v>
      </c>
      <c r="D39" s="307"/>
      <c r="E39" s="307"/>
      <c r="F39" s="35" t="s">
        <v>136</v>
      </c>
      <c r="I39" s="298" t="s">
        <v>491</v>
      </c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306">
        <v>20</v>
      </c>
      <c r="Z39" s="306"/>
      <c r="AA39" s="306"/>
      <c r="AB39" s="306"/>
      <c r="AC39" s="306"/>
      <c r="AD39" s="187" t="s">
        <v>496</v>
      </c>
      <c r="AE39" s="187"/>
      <c r="AF39" s="187"/>
      <c r="BL39" s="39"/>
      <c r="BM39" s="38" t="s">
        <v>135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2021-01-15T05:55:18Z</cp:lastPrinted>
  <dcterms:created xsi:type="dcterms:W3CDTF">2015-02-02T08:55:52Z</dcterms:created>
  <dcterms:modified xsi:type="dcterms:W3CDTF">2021-02-01T06:20:43Z</dcterms:modified>
  <cp:category/>
  <cp:version/>
  <cp:contentType/>
  <cp:contentStatus/>
</cp:coreProperties>
</file>