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<sst xmlns="http://schemas.openxmlformats.org/spreadsheetml/2006/main" count="1688" uniqueCount="500">
  <si>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</si>
  <si>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</si>
  <si>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</si>
  <si>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</si>
  <si>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</si>
  <si>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</si>
  <si>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</si>
  <si>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</si>
  <si>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</si>
  <si>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</si>
  <si>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</si>
  <si>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</si>
  <si>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</si>
  <si>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</si>
  <si>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</si>
  <si>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</si>
  <si>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</si>
  <si>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</si>
  <si>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</si>
  <si>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</si>
  <si>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</si>
  <si>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</si>
  <si>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</si>
  <si>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</si>
  <si>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</si>
  <si>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</si>
  <si>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</si>
  <si>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</si>
  <si>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</si>
  <si>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</si>
  <si>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</si>
  <si>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</si>
  <si>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</si>
  <si>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</si>
  <si>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</si>
  <si>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</si>
  <si>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</si>
  <si>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</si>
  <si>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</si>
  <si>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</si>
  <si>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</si>
  <si>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</si>
  <si>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</si>
  <si>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</si>
  <si>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</si>
  <si>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</si>
  <si>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</si>
  <si>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</si>
  <si>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</si>
  <si>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</si>
  <si>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</si>
  <si>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</si>
  <si>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</si>
  <si>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</si>
  <si>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</si>
  <si>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</si>
  <si>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</si>
  <si>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</si>
  <si>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</si>
  <si>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</si>
  <si>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</si>
  <si>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</si>
  <si>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</si>
  <si>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</si>
  <si>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</si>
  <si>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</si>
  <si>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</si>
  <si>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</si>
  <si>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</si>
  <si>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</si>
  <si>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</si>
  <si>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</si>
  <si>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</si>
  <si>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</si>
  <si>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</si>
  <si>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</si>
  <si>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</si>
  <si>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</si>
  <si>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</si>
  <si>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</si>
  <si>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</si>
  <si>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</si>
  <si>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</si>
  <si>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</si>
  <si>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</si>
  <si>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</si>
  <si>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</si>
  <si>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</si>
  <si>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</si>
  <si>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</si>
  <si>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</si>
  <si>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</si>
  <si>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</si>
  <si>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</si>
  <si>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</si>
  <si>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</si>
  <si>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</si>
  <si>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</si>
  <si>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</si>
  <si>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</si>
  <si>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</si>
  <si>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</si>
  <si>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</si>
  <si>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</si>
  <si>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</si>
  <si>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</si>
  <si>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</si>
  <si>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</si>
  <si>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</si>
  <si>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</si>
  <si>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</si>
  <si>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</si>
  <si>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</si>
  <si>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</si>
  <si>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</si>
  <si>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</si>
  <si>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</si>
  <si>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</si>
  <si>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</si>
  <si>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</si>
  <si>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</si>
  <si>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</si>
  <si>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</si>
  <si>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</si>
  <si>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</si>
  <si>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</si>
  <si>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</si>
  <si>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</si>
  <si>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</si>
  <si>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</si>
  <si>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</si>
  <si>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</si>
  <si>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</si>
  <si>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</si>
  <si>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</si>
  <si>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</si>
  <si>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</si>
  <si>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</si>
  <si>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</si>
  <si>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</si>
  <si>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</si>
  <si>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</si>
  <si>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</si>
  <si>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</si>
  <si>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</si>
  <si>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</si>
  <si>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</si>
  <si>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</si>
  <si>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</si>
  <si>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</si>
  <si>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</si>
  <si>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</si>
  <si>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</si>
  <si>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</si>
  <si>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</si>
  <si>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</si>
  <si>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</si>
  <si>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</si>
  <si>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</si>
  <si>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</si>
  <si>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</si>
  <si>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</si>
  <si>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</si>
  <si>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</si>
  <si>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</si>
  <si>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</si>
  <si>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</si>
  <si>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</si>
  <si>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</si>
  <si>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</si>
  <si>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</si>
  <si>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</si>
  <si>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</si>
  <si>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</si>
  <si>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</si>
  <si>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</si>
  <si>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</si>
  <si>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</si>
  <si>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</si>
  <si>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</si>
  <si>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</si>
  <si>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</si>
  <si>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</si>
  <si>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</si>
  <si>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</si>
  <si>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</si>
  <si>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</si>
  <si>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</si>
  <si>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</si>
  <si>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</si>
  <si>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</si>
  <si>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</si>
  <si>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</si>
  <si>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</si>
  <si>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</si>
  <si>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</si>
  <si>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</si>
  <si>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</si>
  <si>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</si>
  <si>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</si>
  <si>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</si>
  <si>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</si>
  <si>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</si>
  <si>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</si>
  <si>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</si>
  <si>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</si>
  <si>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</si>
  <si>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</si>
  <si>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</si>
  <si>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</si>
  <si>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</si>
  <si>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</si>
  <si>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</si>
  <si>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</si>
  <si>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</si>
  <si>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</si>
  <si>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</si>
  <si>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</si>
  <si>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</si>
  <si>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</si>
  <si>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</si>
  <si>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</si>
  <si>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</si>
  <si>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</si>
  <si>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</si>
  <si>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</si>
  <si>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</si>
  <si>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</si>
  <si>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</si>
  <si>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</si>
  <si>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</si>
  <si>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</si>
  <si>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</si>
  <si>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</si>
  <si>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</si>
  <si>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</si>
  <si>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</si>
  <si>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</si>
  <si>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</si>
  <si>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</si>
  <si>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</si>
  <si>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</si>
  <si>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</si>
  <si>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</si>
  <si>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</si>
  <si>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</si>
  <si>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</si>
  <si>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</si>
  <si>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</si>
  <si>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</si>
  <si>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</si>
  <si>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</si>
  <si>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</si>
  <si>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</si>
  <si>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</si>
  <si>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</si>
  <si>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</si>
  <si>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</si>
  <si>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</si>
  <si>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</si>
  <si>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</si>
  <si>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</si>
  <si>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</si>
  <si>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</si>
  <si>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</si>
  <si>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</si>
  <si>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</si>
  <si>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</si>
  <si>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</si>
  <si>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</si>
  <si>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</si>
  <si>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</si>
  <si>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</si>
  <si>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</si>
  <si>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</si>
  <si>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</si>
  <si>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</si>
  <si>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</si>
  <si>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</si>
  <si>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</si>
  <si>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</si>
  <si>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</si>
  <si>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</si>
  <si>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</si>
  <si>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</si>
  <si>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</si>
  <si>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</si>
  <si>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</si>
  <si>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</si>
  <si>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</si>
  <si>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</si>
  <si>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</si>
  <si>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</si>
  <si>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</si>
  <si>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</si>
  <si>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</si>
  <si>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</si>
  <si>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</si>
  <si>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</si>
  <si>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</si>
  <si>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</si>
  <si>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</si>
  <si>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</si>
  <si>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</si>
  <si>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</si>
  <si>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</si>
  <si>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</si>
  <si>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</si>
  <si>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</si>
  <si>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</si>
  <si>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</si>
  <si>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</si>
  <si>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</si>
  <si>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</si>
  <si>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</si>
  <si>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</si>
  <si>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</si>
  <si>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</si>
  <si>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</si>
  <si>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</si>
  <si>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</si>
  <si>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</si>
  <si>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</si>
  <si>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</si>
  <si>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</si>
  <si>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</si>
  <si>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</si>
  <si>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</si>
  <si>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</si>
  <si>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</si>
  <si>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</si>
  <si>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</si>
  <si>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</si>
  <si>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</si>
  <si>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</si>
  <si>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</si>
  <si>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</si>
  <si>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</si>
  <si>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</si>
  <si>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</si>
  <si>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</si>
  <si>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</si>
  <si>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</si>
  <si>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</si>
  <si>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</si>
  <si>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</si>
  <si>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</si>
  <si>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</si>
  <si>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</si>
  <si>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</si>
  <si>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</si>
  <si>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</si>
  <si>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</si>
  <si>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</si>
  <si>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</si>
  <si>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</si>
  <si>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</si>
  <si>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</si>
  <si>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</si>
  <si>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</si>
  <si>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</si>
  <si>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</si>
  <si>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</si>
  <si>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</si>
  <si>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</si>
  <si>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</si>
  <si>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</si>
  <si>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</si>
  <si>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</si>
  <si>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</si>
  <si>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</si>
  <si>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</si>
  <si>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</si>
  <si>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</si>
  <si>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</si>
  <si>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</si>
  <si>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</si>
  <si>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</si>
  <si>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</si>
  <si>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</si>
  <si>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</si>
  <si>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</si>
  <si>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</si>
  <si>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</si>
  <si>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</si>
  <si>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</si>
  <si>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</si>
  <si>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</si>
  <si>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</si>
  <si>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</si>
  <si>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</si>
  <si>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</si>
  <si>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</si>
  <si>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</si>
  <si>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</si>
  <si>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</si>
  <si>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</si>
  <si>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</si>
  <si>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</si>
  <si>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</si>
  <si>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</si>
  <si>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</si>
  <si>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</si>
  <si>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</si>
  <si>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</si>
  <si>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</si>
  <si>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</si>
  <si>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</si>
  <si>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</si>
  <si>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</si>
  <si>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</si>
  <si>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</si>
  <si>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</si>
  <si>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</si>
  <si>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</si>
  <si>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</si>
  <si>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</si>
  <si>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</si>
  <si>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</si>
  <si>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</si>
  <si>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</si>
  <si>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</si>
  <si>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</si>
  <si>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</si>
  <si>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</si>
  <si>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</si>
  <si>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</si>
  <si>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</si>
  <si>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</si>
  <si>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</si>
  <si>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</si>
  <si>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</si>
  <si>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</si>
  <si>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</si>
  <si>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</si>
  <si>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</si>
  <si>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</si>
  <si>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</si>
  <si>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</si>
  <si>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</si>
  <si>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</si>
  <si>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</si>
  <si>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</si>
  <si>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</si>
  <si>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</si>
  <si>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</si>
  <si>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</si>
  <si>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</si>
  <si>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</si>
  <si>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</si>
  <si>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</si>
  <si>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</si>
  <si>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</si>
  <si>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</si>
  <si>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</si>
  <si>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</si>
  <si>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</si>
  <si>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</si>
  <si>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</si>
  <si>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</si>
  <si>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</si>
  <si>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</si>
  <si>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</si>
  <si>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</si>
  <si>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</si>
  <si>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</si>
  <si>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</si>
  <si>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</si>
  <si>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</si>
  <si>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</si>
  <si>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</si>
  <si>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</si>
  <si>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</si>
  <si>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</si>
  <si>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</si>
  <si>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</si>
  <si>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</si>
  <si>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</si>
  <si>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</si>
  <si>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</si>
  <si>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</si>
  <si>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</si>
  <si>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</si>
  <si>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</si>
  <si>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</si>
  <si>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</si>
  <si>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</si>
  <si>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</si>
  <si>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</si>
  <si>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</si>
  <si>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</si>
  <si>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</si>
  <si>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</si>
  <si>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</si>
  <si>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</si>
  <si>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</si>
  <si>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</si>
  <si>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>октября</t>
  </si>
  <si>
    <t>01.10.2021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</si>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</sst>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60" zoomScaleNormal="75" workbookViewId="0" topLeftCell="A1">
      <selection activeCell="DN115" sqref="DN115:ED115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3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5" t="s">
        <v>359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55"/>
      <c r="ES2" s="55"/>
      <c r="ET2" s="165" t="s">
        <v>315</v>
      </c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7"/>
    </row>
    <row r="3" spans="1:166" s="35" customFormat="1" ht="27.75" customHeight="1">
      <c r="A3" s="155" t="s">
        <v>360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6" t="s">
        <v>361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314</v>
      </c>
      <c r="ER5" s="55"/>
      <c r="ES5" s="55"/>
      <c r="ET5" s="168" t="s">
        <v>319</v>
      </c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70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313</v>
      </c>
      <c r="BI6" s="157" t="s">
        <v>497</v>
      </c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9">
        <v>2021</v>
      </c>
      <c r="CF6" s="159"/>
      <c r="CG6" s="159"/>
      <c r="CH6" s="159"/>
      <c r="CI6" s="159"/>
      <c r="CJ6" s="160" t="s">
        <v>312</v>
      </c>
      <c r="CK6" s="160"/>
      <c r="CL6" s="80"/>
      <c r="CM6" s="79"/>
      <c r="CN6" s="79"/>
      <c r="CO6" s="79"/>
      <c r="CP6" s="79"/>
      <c r="CQ6" s="55"/>
      <c r="CR6" s="55"/>
      <c r="CS6" s="55"/>
      <c r="CT6" s="55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311</v>
      </c>
      <c r="ER6" s="55"/>
      <c r="ES6" s="55"/>
      <c r="ET6" s="171" t="s">
        <v>498</v>
      </c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3"/>
    </row>
    <row r="7" spans="1:166" s="35" customFormat="1" ht="24" customHeight="1">
      <c r="A7" s="161" t="s">
        <v>362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1" t="s">
        <v>363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1" t="s">
        <v>363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1" t="s">
        <v>364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55"/>
      <c r="BD10" s="55"/>
      <c r="BE10" s="158" t="s">
        <v>310</v>
      </c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309</v>
      </c>
      <c r="ER10" s="55"/>
      <c r="ES10" s="55"/>
      <c r="ET10" s="174" t="s">
        <v>308</v>
      </c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6"/>
    </row>
    <row r="11" spans="1:166" s="35" customFormat="1" ht="32.25" customHeight="1">
      <c r="A11" s="57" t="s">
        <v>307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2" t="s">
        <v>306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1" t="s">
        <v>366</v>
      </c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3"/>
    </row>
    <row r="12" spans="1:166" s="35" customFormat="1" ht="29.25" customHeight="1">
      <c r="A12" s="57" t="s">
        <v>365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1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3"/>
    </row>
    <row r="13" spans="1:166" s="35" customFormat="1" ht="27" customHeight="1" thickBot="1">
      <c r="A13" s="57" t="s">
        <v>305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304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303</v>
      </c>
      <c r="ER13" s="55"/>
      <c r="ES13" s="55"/>
      <c r="ET13" s="186">
        <v>383</v>
      </c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s="35" customFormat="1" ht="29.25" customHeight="1">
      <c r="A14" s="197" t="s">
        <v>302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9"/>
    </row>
    <row r="15" spans="1:167" s="35" customFormat="1" ht="19.5" customHeight="1">
      <c r="A15" s="190" t="s">
        <v>158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190" t="s">
        <v>157</v>
      </c>
      <c r="AO15" s="191"/>
      <c r="AP15" s="191"/>
      <c r="AQ15" s="191"/>
      <c r="AR15" s="191"/>
      <c r="AS15" s="192"/>
      <c r="AT15" s="200" t="s">
        <v>367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2"/>
      <c r="BJ15" s="200" t="s">
        <v>368</v>
      </c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2"/>
      <c r="CF15" s="177" t="s">
        <v>156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9"/>
      <c r="ET15" s="196" t="s">
        <v>155</v>
      </c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38"/>
    </row>
    <row r="16" spans="1:167" s="35" customFormat="1" ht="75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5"/>
      <c r="AN16" s="193"/>
      <c r="AO16" s="194"/>
      <c r="AP16" s="194"/>
      <c r="AQ16" s="194"/>
      <c r="AR16" s="194"/>
      <c r="AS16" s="195"/>
      <c r="AT16" s="203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5"/>
      <c r="BJ16" s="203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5"/>
      <c r="CF16" s="178" t="s">
        <v>369</v>
      </c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9"/>
      <c r="CW16" s="177" t="s">
        <v>154</v>
      </c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9"/>
      <c r="DN16" s="177" t="s">
        <v>153</v>
      </c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9"/>
      <c r="EE16" s="177" t="s">
        <v>152</v>
      </c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9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38"/>
    </row>
    <row r="17" spans="1:167" s="35" customFormat="1" ht="16.5" customHeight="1">
      <c r="A17" s="180">
        <v>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2"/>
      <c r="AN17" s="180">
        <v>2</v>
      </c>
      <c r="AO17" s="181"/>
      <c r="AP17" s="181"/>
      <c r="AQ17" s="181"/>
      <c r="AR17" s="181"/>
      <c r="AS17" s="182"/>
      <c r="AT17" s="180">
        <v>3</v>
      </c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  <c r="BJ17" s="180">
        <v>4</v>
      </c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2"/>
      <c r="CF17" s="180">
        <v>5</v>
      </c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2"/>
      <c r="CW17" s="180">
        <v>6</v>
      </c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2"/>
      <c r="DN17" s="180">
        <v>7</v>
      </c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2"/>
      <c r="EE17" s="180">
        <v>8</v>
      </c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2"/>
      <c r="ET17" s="189">
        <v>9</v>
      </c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38"/>
    </row>
    <row r="18" spans="1:167" s="45" customFormat="1" ht="29.25" customHeight="1">
      <c r="A18" s="183" t="s">
        <v>301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5"/>
      <c r="AN18" s="130" t="s">
        <v>300</v>
      </c>
      <c r="AO18" s="130"/>
      <c r="AP18" s="130"/>
      <c r="AQ18" s="130"/>
      <c r="AR18" s="130"/>
      <c r="AS18" s="130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26">
        <f>BJ20+BJ112</f>
        <v>17143400</v>
      </c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>
        <f>CF20+CF112</f>
        <v>15720865.32</v>
      </c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2">
        <f>CF18</f>
        <v>15720865.32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50"/>
    </row>
    <row r="19" spans="1:167" s="35" customFormat="1" ht="15" customHeight="1">
      <c r="A19" s="142" t="s">
        <v>150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17" t="s">
        <v>299</v>
      </c>
      <c r="AO19" s="117"/>
      <c r="AP19" s="117"/>
      <c r="AQ19" s="117"/>
      <c r="AR19" s="117"/>
      <c r="AS19" s="117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38"/>
    </row>
    <row r="20" spans="1:167" s="45" customFormat="1" ht="24" customHeight="1">
      <c r="A20" s="129" t="s">
        <v>298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30"/>
      <c r="AO20" s="130"/>
      <c r="AP20" s="130"/>
      <c r="AQ20" s="130"/>
      <c r="AR20" s="130"/>
      <c r="AS20" s="130"/>
      <c r="AT20" s="151" t="s">
        <v>297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26">
        <f>BJ21+BJ67+BJ86+BJ90+BJ95+BJ99+BJ42+BJ104+BJ36</f>
        <v>5361500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>
        <f>CF21+CF42+CF67+CF86+CF95+CF99</f>
        <v>6364795.21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2">
        <f aca="true" t="shared" si="0" ref="EE20:EE53">CF20</f>
        <v>6364795.21</v>
      </c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50"/>
    </row>
    <row r="21" spans="1:167" s="45" customFormat="1" ht="26.25" customHeight="1">
      <c r="A21" s="215" t="s">
        <v>296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130"/>
      <c r="AO21" s="130"/>
      <c r="AP21" s="130"/>
      <c r="AQ21" s="130"/>
      <c r="AR21" s="130"/>
      <c r="AS21" s="130"/>
      <c r="AT21" s="151" t="s">
        <v>295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26">
        <f>BJ22</f>
        <v>471300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>
        <f>CF22</f>
        <v>868406.2700000001</v>
      </c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2">
        <f t="shared" si="0"/>
        <v>868406.2700000001</v>
      </c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53"/>
      <c r="FJ21" s="53"/>
      <c r="FK21" s="50"/>
    </row>
    <row r="22" spans="1:167" s="45" customFormat="1" ht="27.75" customHeight="1">
      <c r="A22" s="215" t="s">
        <v>283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130"/>
      <c r="AO22" s="130"/>
      <c r="AP22" s="130"/>
      <c r="AQ22" s="130"/>
      <c r="AR22" s="130"/>
      <c r="AS22" s="130"/>
      <c r="AT22" s="151" t="s">
        <v>294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26">
        <f>BJ23</f>
        <v>471300</v>
      </c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>
        <f>CF23+CF32+CF28</f>
        <v>868406.2700000001</v>
      </c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2">
        <f t="shared" si="0"/>
        <v>868406.2700000001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53"/>
      <c r="FI22" s="53"/>
      <c r="FJ22" s="53"/>
      <c r="FK22" s="50"/>
    </row>
    <row r="23" spans="1:167" s="45" customFormat="1" ht="27.75" customHeight="1">
      <c r="A23" s="129" t="s">
        <v>283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  <c r="AO23" s="130"/>
      <c r="AP23" s="130"/>
      <c r="AQ23" s="130"/>
      <c r="AR23" s="130"/>
      <c r="AS23" s="130"/>
      <c r="AT23" s="151" t="s">
        <v>293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26">
        <v>471300</v>
      </c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>
        <f>CF24+CF25+CF26+CF27</f>
        <v>797629.0800000001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2">
        <f t="shared" si="0"/>
        <v>797629.0800000001</v>
      </c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50"/>
    </row>
    <row r="24" spans="1:170" s="35" customFormat="1" ht="27.75" customHeight="1">
      <c r="A24" s="121" t="s">
        <v>283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17"/>
      <c r="AO24" s="117"/>
      <c r="AP24" s="117"/>
      <c r="AQ24" s="117"/>
      <c r="AR24" s="117"/>
      <c r="AS24" s="117"/>
      <c r="AT24" s="131" t="s">
        <v>292</v>
      </c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19">
        <v>0</v>
      </c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>
        <v>797277.79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13">
        <f t="shared" si="0"/>
        <v>797277.79</v>
      </c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38"/>
      <c r="FN24" s="38"/>
    </row>
    <row r="25" spans="1:170" s="35" customFormat="1" ht="27.75" customHeight="1">
      <c r="A25" s="121" t="s">
        <v>283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17"/>
      <c r="AO25" s="117"/>
      <c r="AP25" s="117"/>
      <c r="AQ25" s="117"/>
      <c r="AR25" s="117"/>
      <c r="AS25" s="117"/>
      <c r="AT25" s="131" t="s">
        <v>291</v>
      </c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19">
        <v>0</v>
      </c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>
        <v>202.15</v>
      </c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13">
        <f t="shared" si="0"/>
        <v>202.15</v>
      </c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38"/>
      <c r="FN25" s="38"/>
    </row>
    <row r="26" spans="1:170" s="35" customFormat="1" ht="27.75" customHeight="1">
      <c r="A26" s="121" t="s">
        <v>283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17"/>
      <c r="AO26" s="117"/>
      <c r="AP26" s="117"/>
      <c r="AQ26" s="117"/>
      <c r="AR26" s="117"/>
      <c r="AS26" s="117"/>
      <c r="AT26" s="131" t="s">
        <v>290</v>
      </c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19">
        <v>0</v>
      </c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>
        <v>149.14</v>
      </c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13">
        <f t="shared" si="0"/>
        <v>149.14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38"/>
      <c r="FN26" s="38"/>
    </row>
    <row r="27" spans="1:170" s="35" customFormat="1" ht="27.75" customHeight="1">
      <c r="A27" s="121" t="s">
        <v>283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17"/>
      <c r="AO27" s="117"/>
      <c r="AP27" s="117"/>
      <c r="AQ27" s="117"/>
      <c r="AR27" s="117"/>
      <c r="AS27" s="117"/>
      <c r="AT27" s="131" t="s">
        <v>370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19">
        <v>0</v>
      </c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>
        <v>0</v>
      </c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13">
        <f>CF27</f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38"/>
      <c r="FN27" s="38"/>
    </row>
    <row r="28" spans="1:170" s="45" customFormat="1" ht="24" customHeight="1">
      <c r="A28" s="129" t="s">
        <v>283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30"/>
      <c r="AO28" s="130"/>
      <c r="AP28" s="130"/>
      <c r="AQ28" s="130"/>
      <c r="AR28" s="130"/>
      <c r="AS28" s="130"/>
      <c r="AT28" s="151" t="s">
        <v>289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26">
        <v>0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>
        <f>CF31+CF30+CF29</f>
        <v>27022.64</v>
      </c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2">
        <f t="shared" si="0"/>
        <v>27022.64</v>
      </c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50"/>
      <c r="FN28" s="50"/>
    </row>
    <row r="29" spans="1:170" s="35" customFormat="1" ht="24" customHeight="1">
      <c r="A29" s="121" t="s">
        <v>283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17"/>
      <c r="AO29" s="117"/>
      <c r="AP29" s="117"/>
      <c r="AQ29" s="117"/>
      <c r="AR29" s="117"/>
      <c r="AS29" s="117"/>
      <c r="AT29" s="131" t="s">
        <v>288</v>
      </c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19">
        <v>0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>
        <v>26954.34</v>
      </c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13">
        <f t="shared" si="0"/>
        <v>26954.34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38"/>
      <c r="FN29" s="38"/>
    </row>
    <row r="30" spans="1:170" s="35" customFormat="1" ht="24" customHeight="1">
      <c r="A30" s="121" t="s">
        <v>283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17"/>
      <c r="AO30" s="117"/>
      <c r="AP30" s="117"/>
      <c r="AQ30" s="117"/>
      <c r="AR30" s="117"/>
      <c r="AS30" s="117"/>
      <c r="AT30" s="131" t="s">
        <v>349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19">
        <v>0</v>
      </c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>
        <v>8.3</v>
      </c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13">
        <f>CF30</f>
        <v>8.3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38"/>
      <c r="FN30" s="38"/>
    </row>
    <row r="31" spans="1:170" s="35" customFormat="1" ht="24" customHeight="1">
      <c r="A31" s="121" t="s">
        <v>283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17"/>
      <c r="AO31" s="117"/>
      <c r="AP31" s="117"/>
      <c r="AQ31" s="117"/>
      <c r="AR31" s="117"/>
      <c r="AS31" s="117"/>
      <c r="AT31" s="131" t="s">
        <v>287</v>
      </c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19">
        <v>0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>
        <v>60</v>
      </c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13">
        <f t="shared" si="0"/>
        <v>60</v>
      </c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38"/>
      <c r="FN31" s="38"/>
    </row>
    <row r="32" spans="1:170" s="45" customFormat="1" ht="24" customHeight="1">
      <c r="A32" s="129" t="s">
        <v>283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30"/>
      <c r="AO32" s="130"/>
      <c r="AP32" s="130"/>
      <c r="AQ32" s="130"/>
      <c r="AR32" s="130"/>
      <c r="AS32" s="130"/>
      <c r="AT32" s="151" t="s">
        <v>286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26">
        <v>0</v>
      </c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>
        <f>CF33+CF34+CF35</f>
        <v>43754.55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2">
        <f t="shared" si="0"/>
        <v>43754.55</v>
      </c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50"/>
      <c r="FN32" s="50"/>
    </row>
    <row r="33" spans="1:170" s="35" customFormat="1" ht="26.25" customHeight="1">
      <c r="A33" s="121" t="s">
        <v>283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17"/>
      <c r="AO33" s="117"/>
      <c r="AP33" s="117"/>
      <c r="AQ33" s="117"/>
      <c r="AR33" s="117"/>
      <c r="AS33" s="117"/>
      <c r="AT33" s="131" t="s">
        <v>285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19">
        <v>0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>
        <v>39831.57</v>
      </c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13">
        <f t="shared" si="0"/>
        <v>39831.57</v>
      </c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38"/>
      <c r="FN33" s="38"/>
    </row>
    <row r="34" spans="1:170" s="35" customFormat="1" ht="27" customHeight="1">
      <c r="A34" s="121" t="s">
        <v>283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17"/>
      <c r="AO34" s="117"/>
      <c r="AP34" s="117"/>
      <c r="AQ34" s="117"/>
      <c r="AR34" s="117"/>
      <c r="AS34" s="117"/>
      <c r="AT34" s="131" t="s">
        <v>284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19">
        <v>0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>
        <v>3754.8</v>
      </c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13">
        <f t="shared" si="0"/>
        <v>3754.8</v>
      </c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38"/>
      <c r="FN34" s="38"/>
    </row>
    <row r="35" spans="1:170" s="35" customFormat="1" ht="24" customHeight="1">
      <c r="A35" s="121" t="s">
        <v>283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17"/>
      <c r="AO35" s="117"/>
      <c r="AP35" s="117"/>
      <c r="AQ35" s="117"/>
      <c r="AR35" s="117"/>
      <c r="AS35" s="117"/>
      <c r="AT35" s="131" t="s">
        <v>282</v>
      </c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19">
        <v>0</v>
      </c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>
        <v>168.18</v>
      </c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13">
        <f t="shared" si="0"/>
        <v>168.18</v>
      </c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38"/>
      <c r="FN35" s="38"/>
    </row>
    <row r="36" spans="1:170" s="45" customFormat="1" ht="38.25" customHeight="1" hidden="1">
      <c r="A36" s="129" t="s">
        <v>281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30"/>
      <c r="AO36" s="130"/>
      <c r="AP36" s="130"/>
      <c r="AQ36" s="130"/>
      <c r="AR36" s="130"/>
      <c r="AS36" s="130"/>
      <c r="AT36" s="125" t="s">
        <v>280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6">
        <f>BJ37</f>
        <v>0</v>
      </c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>
        <f>CF37</f>
        <v>0</v>
      </c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2">
        <f t="shared" si="0"/>
        <v>0</v>
      </c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50"/>
      <c r="FN36" s="50"/>
    </row>
    <row r="37" spans="1:170" s="35" customFormat="1" ht="27.75" customHeight="1" hidden="1">
      <c r="A37" s="121" t="s">
        <v>279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17"/>
      <c r="AO37" s="117"/>
      <c r="AP37" s="117"/>
      <c r="AQ37" s="117"/>
      <c r="AR37" s="117"/>
      <c r="AS37" s="117"/>
      <c r="AT37" s="118" t="s">
        <v>278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9">
        <f>BJ38+BJ39+BJ40+BJ41</f>
        <v>0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>
        <f>CF38+CF39+CF40+CF41</f>
        <v>0</v>
      </c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13">
        <f t="shared" si="0"/>
        <v>0</v>
      </c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38"/>
      <c r="FN37" s="38"/>
    </row>
    <row r="38" spans="1:170" s="35" customFormat="1" ht="28.5" customHeight="1" hidden="1">
      <c r="A38" s="121" t="s">
        <v>277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17"/>
      <c r="AO38" s="117"/>
      <c r="AP38" s="117"/>
      <c r="AQ38" s="117"/>
      <c r="AR38" s="117"/>
      <c r="AS38" s="117"/>
      <c r="AT38" s="118" t="s">
        <v>276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9">
        <v>0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>
        <v>0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38"/>
      <c r="FN38" s="38"/>
    </row>
    <row r="39" spans="1:170" s="35" customFormat="1" ht="26.25" customHeight="1" hidden="1">
      <c r="A39" s="121" t="s">
        <v>275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17"/>
      <c r="AO39" s="117"/>
      <c r="AP39" s="117"/>
      <c r="AQ39" s="117"/>
      <c r="AR39" s="117"/>
      <c r="AS39" s="117"/>
      <c r="AT39" s="118" t="s">
        <v>274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9">
        <v>0</v>
      </c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>
        <v>0</v>
      </c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13">
        <f t="shared" si="0"/>
        <v>0</v>
      </c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38"/>
      <c r="FN39" s="38"/>
    </row>
    <row r="40" spans="1:170" s="35" customFormat="1" ht="26.25" customHeight="1" hidden="1">
      <c r="A40" s="121" t="s">
        <v>273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17"/>
      <c r="AO40" s="117"/>
      <c r="AP40" s="117"/>
      <c r="AQ40" s="117"/>
      <c r="AR40" s="117"/>
      <c r="AS40" s="117"/>
      <c r="AT40" s="118" t="s">
        <v>272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9">
        <v>0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>
        <v>0</v>
      </c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13">
        <f t="shared" si="0"/>
        <v>0</v>
      </c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38"/>
      <c r="FN40" s="38"/>
    </row>
    <row r="41" spans="1:170" s="35" customFormat="1" ht="27" customHeight="1" hidden="1">
      <c r="A41" s="121" t="s">
        <v>271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17"/>
      <c r="AO41" s="117"/>
      <c r="AP41" s="117"/>
      <c r="AQ41" s="117"/>
      <c r="AR41" s="117"/>
      <c r="AS41" s="117"/>
      <c r="AT41" s="118" t="s">
        <v>270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9">
        <v>0</v>
      </c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>
        <v>0</v>
      </c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13">
        <f t="shared" si="0"/>
        <v>0</v>
      </c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38"/>
      <c r="FN41" s="38"/>
    </row>
    <row r="42" spans="1:167" s="35" customFormat="1" ht="23.25" customHeight="1">
      <c r="A42" s="141" t="s">
        <v>269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30"/>
      <c r="AO42" s="130"/>
      <c r="AP42" s="130"/>
      <c r="AQ42" s="130"/>
      <c r="AR42" s="130"/>
      <c r="AS42" s="130"/>
      <c r="AT42" s="125" t="s">
        <v>268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6">
        <f>BJ43+BJ62</f>
        <v>210000</v>
      </c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>
        <f>CF62</f>
        <v>355400.4</v>
      </c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2">
        <f t="shared" si="0"/>
        <v>355400.4</v>
      </c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52"/>
      <c r="FJ42" s="52"/>
      <c r="FK42" s="38"/>
    </row>
    <row r="43" spans="1:175" s="35" customFormat="1" ht="34.5" customHeight="1" hidden="1">
      <c r="A43" s="129" t="s">
        <v>267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30"/>
      <c r="AO43" s="130"/>
      <c r="AP43" s="130"/>
      <c r="AQ43" s="130"/>
      <c r="AR43" s="130"/>
      <c r="AS43" s="130"/>
      <c r="AT43" s="125" t="s">
        <v>266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6">
        <v>0</v>
      </c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>
        <f>CF44+CF50+CF59</f>
        <v>0</v>
      </c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2">
        <f t="shared" si="0"/>
        <v>0</v>
      </c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52"/>
      <c r="FJ43" s="52"/>
      <c r="FK43" s="38"/>
      <c r="FS43" s="38"/>
    </row>
    <row r="44" spans="1:167" s="45" customFormat="1" ht="39.75" customHeight="1" hidden="1">
      <c r="A44" s="129" t="s">
        <v>263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30"/>
      <c r="AO44" s="130"/>
      <c r="AP44" s="130"/>
      <c r="AQ44" s="130"/>
      <c r="AR44" s="130"/>
      <c r="AS44" s="130"/>
      <c r="AT44" s="125" t="s">
        <v>265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6">
        <f>BJ45+BJ46+BJ47</f>
        <v>0</v>
      </c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>
        <f>CF45+CF49</f>
        <v>0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2">
        <f t="shared" si="0"/>
        <v>0</v>
      </c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50"/>
    </row>
    <row r="45" spans="1:167" s="35" customFormat="1" ht="33" customHeight="1" hidden="1">
      <c r="A45" s="121" t="s">
        <v>263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17"/>
      <c r="AO45" s="117"/>
      <c r="AP45" s="117"/>
      <c r="AQ45" s="117"/>
      <c r="AR45" s="117"/>
      <c r="AS45" s="117"/>
      <c r="AT45" s="118" t="s">
        <v>264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>
        <v>0</v>
      </c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>
        <f>CF46+CF47</f>
        <v>0</v>
      </c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13">
        <f t="shared" si="0"/>
        <v>0</v>
      </c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38"/>
    </row>
    <row r="46" spans="1:167" s="45" customFormat="1" ht="34.5" customHeight="1" hidden="1">
      <c r="A46" s="121" t="s">
        <v>263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30"/>
      <c r="AO46" s="140"/>
      <c r="AP46" s="140"/>
      <c r="AQ46" s="140"/>
      <c r="AR46" s="140"/>
      <c r="AS46" s="140"/>
      <c r="AT46" s="118" t="s">
        <v>262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19">
        <v>0</v>
      </c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>
        <v>0</v>
      </c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13">
        <f t="shared" si="0"/>
        <v>0</v>
      </c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53"/>
      <c r="FI46" s="53"/>
      <c r="FJ46" s="53"/>
      <c r="FK46" s="50"/>
    </row>
    <row r="47" spans="1:167" s="35" customFormat="1" ht="36.75" customHeight="1" hidden="1">
      <c r="A47" s="121" t="s">
        <v>260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30"/>
      <c r="AO47" s="130"/>
      <c r="AP47" s="130"/>
      <c r="AQ47" s="130"/>
      <c r="AR47" s="130"/>
      <c r="AS47" s="130"/>
      <c r="AT47" s="118" t="s">
        <v>261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19">
        <v>0</v>
      </c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>
        <v>0</v>
      </c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20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0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13">
        <f t="shared" si="0"/>
        <v>0</v>
      </c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0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52"/>
      <c r="FI47" s="52"/>
      <c r="FJ47" s="52"/>
      <c r="FK47" s="38"/>
    </row>
    <row r="48" spans="1:167" s="35" customFormat="1" ht="36.75" customHeight="1" hidden="1">
      <c r="A48" s="121" t="s">
        <v>260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30"/>
      <c r="AO48" s="130"/>
      <c r="AP48" s="130"/>
      <c r="AQ48" s="130"/>
      <c r="AR48" s="130"/>
      <c r="AS48" s="130"/>
      <c r="AT48" s="118" t="s">
        <v>259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19">
        <v>0</v>
      </c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>
        <v>0</v>
      </c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20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0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13">
        <f t="shared" si="0"/>
        <v>0</v>
      </c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0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52"/>
      <c r="FI48" s="52"/>
      <c r="FJ48" s="52"/>
      <c r="FK48" s="38"/>
    </row>
    <row r="49" spans="1:167" s="35" customFormat="1" ht="53.25" customHeight="1" hidden="1">
      <c r="A49" s="121" t="s">
        <v>258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30"/>
      <c r="AO49" s="130"/>
      <c r="AP49" s="130"/>
      <c r="AQ49" s="130"/>
      <c r="AR49" s="130"/>
      <c r="AS49" s="130"/>
      <c r="AT49" s="118" t="s">
        <v>257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9">
        <v>0</v>
      </c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>
        <v>0</v>
      </c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20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0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13">
        <f t="shared" si="0"/>
        <v>0</v>
      </c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0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52"/>
      <c r="FI49" s="52"/>
      <c r="FJ49" s="52"/>
      <c r="FK49" s="38"/>
    </row>
    <row r="50" spans="1:167" s="35" customFormat="1" ht="55.5" customHeight="1" hidden="1">
      <c r="A50" s="129" t="s">
        <v>256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30"/>
      <c r="AO50" s="130"/>
      <c r="AP50" s="130"/>
      <c r="AQ50" s="130"/>
      <c r="AR50" s="130"/>
      <c r="AS50" s="130"/>
      <c r="AT50" s="125" t="s">
        <v>255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6">
        <f>BJ51</f>
        <v>0</v>
      </c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>
        <f>CF51+CF56</f>
        <v>0</v>
      </c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0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0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13">
        <f t="shared" si="0"/>
        <v>0</v>
      </c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0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52"/>
      <c r="FI50" s="52"/>
      <c r="FJ50" s="52"/>
      <c r="FK50" s="38"/>
    </row>
    <row r="51" spans="1:167" s="45" customFormat="1" ht="35.25" customHeight="1" hidden="1">
      <c r="A51" s="121" t="s">
        <v>252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30"/>
      <c r="AO51" s="130"/>
      <c r="AP51" s="130"/>
      <c r="AQ51" s="130"/>
      <c r="AR51" s="130"/>
      <c r="AS51" s="130"/>
      <c r="AT51" s="118" t="s">
        <v>254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9">
        <v>0</v>
      </c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>
        <f>CF52+CF53+CF54+CF55</f>
        <v>0</v>
      </c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13">
        <f t="shared" si="0"/>
        <v>0</v>
      </c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32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4"/>
      <c r="FK51" s="50"/>
    </row>
    <row r="52" spans="1:167" s="45" customFormat="1" ht="37.5" customHeight="1" hidden="1">
      <c r="A52" s="121" t="s">
        <v>252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30"/>
      <c r="AO52" s="130"/>
      <c r="AP52" s="130"/>
      <c r="AQ52" s="130"/>
      <c r="AR52" s="130"/>
      <c r="AS52" s="130"/>
      <c r="AT52" s="118" t="s">
        <v>253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9">
        <v>0</v>
      </c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>
        <v>0</v>
      </c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13">
        <f t="shared" si="0"/>
        <v>0</v>
      </c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32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4"/>
      <c r="FK52" s="50"/>
    </row>
    <row r="53" spans="1:167" s="45" customFormat="1" ht="37.5" customHeight="1" hidden="1">
      <c r="A53" s="121" t="s">
        <v>252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30"/>
      <c r="AO53" s="130"/>
      <c r="AP53" s="130"/>
      <c r="AQ53" s="130"/>
      <c r="AR53" s="130"/>
      <c r="AS53" s="130"/>
      <c r="AT53" s="118" t="s">
        <v>251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>
        <v>0</v>
      </c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>
        <v>0</v>
      </c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13">
        <f t="shared" si="0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32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4"/>
      <c r="FK53" s="50"/>
    </row>
    <row r="54" spans="1:167" s="45" customFormat="1" ht="37.5" customHeight="1" hidden="1">
      <c r="A54" s="121" t="s">
        <v>250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30"/>
      <c r="AO54" s="130"/>
      <c r="AP54" s="130"/>
      <c r="AQ54" s="130"/>
      <c r="AR54" s="130"/>
      <c r="AS54" s="130"/>
      <c r="AT54" s="118" t="s">
        <v>249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9">
        <v>0</v>
      </c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>
        <v>0</v>
      </c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13">
        <f aca="true" t="shared" si="1" ref="EE54:EE88">CF54</f>
        <v>0</v>
      </c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32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4"/>
      <c r="FK54" s="50"/>
    </row>
    <row r="55" spans="1:167" s="45" customFormat="1" ht="37.5" customHeight="1" hidden="1">
      <c r="A55" s="121" t="s">
        <v>248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30"/>
      <c r="AO55" s="130"/>
      <c r="AP55" s="130"/>
      <c r="AQ55" s="130"/>
      <c r="AR55" s="130"/>
      <c r="AS55" s="130"/>
      <c r="AT55" s="118" t="s">
        <v>247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9">
        <v>0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>
        <v>0</v>
      </c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13">
        <f t="shared" si="1"/>
        <v>0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32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4"/>
      <c r="FK55" s="50"/>
    </row>
    <row r="56" spans="1:167" s="45" customFormat="1" ht="54" customHeight="1" hidden="1">
      <c r="A56" s="121" t="s">
        <v>245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30"/>
      <c r="AO56" s="130"/>
      <c r="AP56" s="130"/>
      <c r="AQ56" s="130"/>
      <c r="AR56" s="130"/>
      <c r="AS56" s="130"/>
      <c r="AT56" s="118" t="s">
        <v>246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9">
        <v>0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>
        <v>0</v>
      </c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13">
        <f t="shared" si="1"/>
        <v>0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32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4"/>
      <c r="FK56" s="50"/>
    </row>
    <row r="57" spans="1:167" s="45" customFormat="1" ht="56.25" customHeight="1" hidden="1">
      <c r="A57" s="214" t="s">
        <v>245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50"/>
      <c r="AN57" s="130"/>
      <c r="AO57" s="130"/>
      <c r="AP57" s="130"/>
      <c r="AQ57" s="130"/>
      <c r="AR57" s="130"/>
      <c r="AS57" s="130"/>
      <c r="AT57" s="118" t="s">
        <v>244</v>
      </c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9">
        <v>0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>
        <v>0</v>
      </c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13">
        <f t="shared" si="1"/>
        <v>0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32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4"/>
      <c r="FK57" s="50"/>
    </row>
    <row r="58" spans="1:167" s="45" customFormat="1" ht="75" customHeight="1" hidden="1">
      <c r="A58" s="121" t="s">
        <v>243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30"/>
      <c r="AO58" s="130"/>
      <c r="AP58" s="130"/>
      <c r="AQ58" s="130"/>
      <c r="AR58" s="130"/>
      <c r="AS58" s="130"/>
      <c r="AT58" s="118" t="s">
        <v>242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9">
        <v>0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>
        <v>0</v>
      </c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13">
        <f t="shared" si="1"/>
        <v>0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32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4"/>
      <c r="FK58" s="50"/>
    </row>
    <row r="59" spans="1:167" s="45" customFormat="1" ht="38.25" customHeight="1" hidden="1">
      <c r="A59" s="129" t="s">
        <v>240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/>
      <c r="AO59" s="130"/>
      <c r="AP59" s="130"/>
      <c r="AQ59" s="130"/>
      <c r="AR59" s="130"/>
      <c r="AS59" s="130"/>
      <c r="AT59" s="125" t="s">
        <v>241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6">
        <f>BJ60</f>
        <v>0</v>
      </c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>
        <f>CF60+CF61</f>
        <v>0</v>
      </c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2">
        <f t="shared" si="1"/>
        <v>0</v>
      </c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32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4"/>
      <c r="FK59" s="50"/>
    </row>
    <row r="60" spans="1:167" s="45" customFormat="1" ht="38.25" customHeight="1" hidden="1">
      <c r="A60" s="121" t="s">
        <v>240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30"/>
      <c r="AO60" s="130"/>
      <c r="AP60" s="130"/>
      <c r="AQ60" s="130"/>
      <c r="AR60" s="130"/>
      <c r="AS60" s="130"/>
      <c r="AT60" s="118" t="s">
        <v>239</v>
      </c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9">
        <v>0</v>
      </c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>
        <v>0</v>
      </c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13">
        <f t="shared" si="1"/>
        <v>0</v>
      </c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32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4"/>
      <c r="FK60" s="50"/>
    </row>
    <row r="61" spans="1:167" s="45" customFormat="1" ht="41.25" customHeight="1" hidden="1">
      <c r="A61" s="121" t="s">
        <v>240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30"/>
      <c r="AO61" s="130"/>
      <c r="AP61" s="130"/>
      <c r="AQ61" s="130"/>
      <c r="AR61" s="130"/>
      <c r="AS61" s="130"/>
      <c r="AT61" s="118" t="s">
        <v>239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9">
        <v>0</v>
      </c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>
        <v>0</v>
      </c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13">
        <f t="shared" si="1"/>
        <v>0</v>
      </c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32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4"/>
      <c r="FK61" s="50"/>
    </row>
    <row r="62" spans="1:167" s="45" customFormat="1" ht="24.75" customHeight="1">
      <c r="A62" s="124" t="s">
        <v>236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30"/>
      <c r="AO62" s="130"/>
      <c r="AP62" s="130"/>
      <c r="AQ62" s="130"/>
      <c r="AR62" s="130"/>
      <c r="AS62" s="130"/>
      <c r="AT62" s="125" t="s">
        <v>238</v>
      </c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6">
        <f>BJ63</f>
        <v>210000</v>
      </c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>
        <f>CF63</f>
        <v>355400.4</v>
      </c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2">
        <f t="shared" si="1"/>
        <v>355400.4</v>
      </c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32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4"/>
      <c r="FK62" s="50"/>
    </row>
    <row r="63" spans="1:167" s="45" customFormat="1" ht="30" customHeight="1">
      <c r="A63" s="123" t="s">
        <v>236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30"/>
      <c r="AO63" s="130"/>
      <c r="AP63" s="130"/>
      <c r="AQ63" s="130"/>
      <c r="AR63" s="130"/>
      <c r="AS63" s="130"/>
      <c r="AT63" s="118" t="s">
        <v>237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9">
        <v>210000</v>
      </c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>
        <f>CF64+CF65+CF66</f>
        <v>355400.4</v>
      </c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2">
        <f t="shared" si="1"/>
        <v>355400.4</v>
      </c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53"/>
      <c r="FI63" s="53"/>
      <c r="FJ63" s="53"/>
      <c r="FK63" s="50"/>
    </row>
    <row r="64" spans="1:167" s="45" customFormat="1" ht="27" customHeight="1">
      <c r="A64" s="123" t="s">
        <v>236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30"/>
      <c r="AO64" s="130"/>
      <c r="AP64" s="130"/>
      <c r="AQ64" s="130"/>
      <c r="AR64" s="130"/>
      <c r="AS64" s="130"/>
      <c r="AT64" s="118" t="s">
        <v>235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9">
        <v>0</v>
      </c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>
        <v>312624</v>
      </c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2">
        <f t="shared" si="1"/>
        <v>312624</v>
      </c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53"/>
      <c r="FI64" s="53"/>
      <c r="FJ64" s="53"/>
      <c r="FK64" s="50"/>
    </row>
    <row r="65" spans="1:167" s="45" customFormat="1" ht="24.75" customHeight="1">
      <c r="A65" s="123" t="s">
        <v>234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30"/>
      <c r="AO65" s="130"/>
      <c r="AP65" s="130"/>
      <c r="AQ65" s="130"/>
      <c r="AR65" s="130"/>
      <c r="AS65" s="130"/>
      <c r="AT65" s="118" t="s">
        <v>233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9">
        <v>0</v>
      </c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>
        <v>39200</v>
      </c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2">
        <f t="shared" si="1"/>
        <v>39200</v>
      </c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53"/>
      <c r="FI65" s="53"/>
      <c r="FJ65" s="53"/>
      <c r="FK65" s="50"/>
    </row>
    <row r="66" spans="1:167" s="45" customFormat="1" ht="24.75" customHeight="1">
      <c r="A66" s="123" t="s">
        <v>232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30"/>
      <c r="AO66" s="130"/>
      <c r="AP66" s="130"/>
      <c r="AQ66" s="130"/>
      <c r="AR66" s="130"/>
      <c r="AS66" s="130"/>
      <c r="AT66" s="118" t="s">
        <v>409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9">
        <v>0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>
        <v>3576.4</v>
      </c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2">
        <f t="shared" si="1"/>
        <v>3576.4</v>
      </c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53"/>
      <c r="FI66" s="53"/>
      <c r="FJ66" s="53"/>
      <c r="FK66" s="50"/>
    </row>
    <row r="67" spans="1:167" s="35" customFormat="1" ht="26.25" customHeight="1">
      <c r="A67" s="141" t="s">
        <v>231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17"/>
      <c r="AO67" s="117"/>
      <c r="AP67" s="117"/>
      <c r="AQ67" s="117"/>
      <c r="AR67" s="117"/>
      <c r="AS67" s="117"/>
      <c r="AT67" s="125" t="s">
        <v>230</v>
      </c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35">
        <f>BJ68+BJ74</f>
        <v>4669000</v>
      </c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26">
        <f>CF68+CF74</f>
        <v>5124716.18</v>
      </c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2">
        <f t="shared" si="1"/>
        <v>5124716.18</v>
      </c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52"/>
      <c r="FI67" s="52"/>
      <c r="FJ67" s="52"/>
      <c r="FK67" s="38"/>
    </row>
    <row r="68" spans="1:167" s="35" customFormat="1" ht="27" customHeight="1">
      <c r="A68" s="141" t="s">
        <v>225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30"/>
      <c r="AO68" s="130"/>
      <c r="AP68" s="130"/>
      <c r="AQ68" s="130"/>
      <c r="AR68" s="130"/>
      <c r="AS68" s="130"/>
      <c r="AT68" s="125" t="s">
        <v>229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6">
        <f>BJ69</f>
        <v>361600</v>
      </c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>
        <f>CF69</f>
        <v>65921.41</v>
      </c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2">
        <f t="shared" si="1"/>
        <v>65921.41</v>
      </c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52"/>
      <c r="FI68" s="52"/>
      <c r="FJ68" s="52"/>
      <c r="FK68" s="38"/>
    </row>
    <row r="69" spans="1:167" s="45" customFormat="1" ht="40.5" customHeight="1">
      <c r="A69" s="129" t="s">
        <v>228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30"/>
      <c r="AO69" s="130"/>
      <c r="AP69" s="130"/>
      <c r="AQ69" s="130"/>
      <c r="AR69" s="130"/>
      <c r="AS69" s="130"/>
      <c r="AT69" s="125" t="s">
        <v>227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6">
        <f>BJ70</f>
        <v>361600</v>
      </c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>
        <f>CF70+CF71+CF73</f>
        <v>65921.41</v>
      </c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2">
        <f t="shared" si="1"/>
        <v>65921.41</v>
      </c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32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4"/>
      <c r="FK69" s="50"/>
    </row>
    <row r="70" spans="1:167" s="35" customFormat="1" ht="27.75" customHeight="1">
      <c r="A70" s="142" t="s">
        <v>225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17"/>
      <c r="AO70" s="117"/>
      <c r="AP70" s="117"/>
      <c r="AQ70" s="117"/>
      <c r="AR70" s="117"/>
      <c r="AS70" s="117"/>
      <c r="AT70" s="118" t="s">
        <v>226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9">
        <v>361600</v>
      </c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>
        <v>64699.51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13">
        <f t="shared" si="1"/>
        <v>64699.51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0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2"/>
      <c r="FK70" s="38"/>
    </row>
    <row r="71" spans="1:167" s="35" customFormat="1" ht="27.75" customHeight="1" hidden="1">
      <c r="A71" s="142" t="s">
        <v>225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17"/>
      <c r="AO71" s="117"/>
      <c r="AP71" s="117"/>
      <c r="AQ71" s="117"/>
      <c r="AR71" s="117"/>
      <c r="AS71" s="117"/>
      <c r="AT71" s="118" t="s">
        <v>222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9">
        <v>0</v>
      </c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>
        <f>CF72</f>
        <v>1221.9</v>
      </c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13">
        <f t="shared" si="1"/>
        <v>1221.9</v>
      </c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0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2"/>
      <c r="FK71" s="38"/>
    </row>
    <row r="72" spans="1:167" s="35" customFormat="1" ht="24.75" customHeight="1">
      <c r="A72" s="142" t="s">
        <v>224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17"/>
      <c r="AO72" s="117"/>
      <c r="AP72" s="117"/>
      <c r="AQ72" s="117"/>
      <c r="AR72" s="117"/>
      <c r="AS72" s="117"/>
      <c r="AT72" s="118" t="s">
        <v>223</v>
      </c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9">
        <v>0</v>
      </c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>
        <v>1221.9</v>
      </c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13">
        <f t="shared" si="1"/>
        <v>1221.9</v>
      </c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0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2"/>
      <c r="FK72" s="38"/>
    </row>
    <row r="73" spans="1:167" s="35" customFormat="1" ht="24.75" customHeight="1">
      <c r="A73" s="142" t="s">
        <v>224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17"/>
      <c r="AO73" s="117"/>
      <c r="AP73" s="117"/>
      <c r="AQ73" s="117"/>
      <c r="AR73" s="117"/>
      <c r="AS73" s="117"/>
      <c r="AT73" s="118" t="s">
        <v>332</v>
      </c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9">
        <v>0</v>
      </c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>
        <v>0</v>
      </c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13">
        <f>CF73</f>
        <v>0</v>
      </c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0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2"/>
      <c r="FK73" s="38"/>
    </row>
    <row r="74" spans="1:167" s="45" customFormat="1" ht="25.5" customHeight="1">
      <c r="A74" s="141" t="s">
        <v>221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30"/>
      <c r="AO74" s="130"/>
      <c r="AP74" s="130"/>
      <c r="AQ74" s="130"/>
      <c r="AR74" s="130"/>
      <c r="AS74" s="130"/>
      <c r="AT74" s="125" t="s">
        <v>220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6">
        <f>BJ76+BJ82</f>
        <v>4307400</v>
      </c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>
        <f>CF75+CF81</f>
        <v>5058794.77</v>
      </c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2">
        <f t="shared" si="1"/>
        <v>5058794.77</v>
      </c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32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4"/>
      <c r="FK74" s="50"/>
    </row>
    <row r="75" spans="1:167" s="45" customFormat="1" ht="21.75" customHeight="1">
      <c r="A75" s="141" t="s">
        <v>219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30"/>
      <c r="AO75" s="130"/>
      <c r="AP75" s="130"/>
      <c r="AQ75" s="130"/>
      <c r="AR75" s="130"/>
      <c r="AS75" s="130"/>
      <c r="AT75" s="125" t="s">
        <v>218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6">
        <f>BJ76</f>
        <v>3479600</v>
      </c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>
        <f>CF76</f>
        <v>4860882.31</v>
      </c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2">
        <f t="shared" si="1"/>
        <v>4860882.31</v>
      </c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53"/>
      <c r="FI75" s="53"/>
      <c r="FJ75" s="53"/>
      <c r="FK75" s="50"/>
    </row>
    <row r="76" spans="1:167" s="45" customFormat="1" ht="24.75" customHeight="1">
      <c r="A76" s="141" t="s">
        <v>216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30"/>
      <c r="AO76" s="130"/>
      <c r="AP76" s="130"/>
      <c r="AQ76" s="130"/>
      <c r="AR76" s="130"/>
      <c r="AS76" s="130"/>
      <c r="AT76" s="125" t="s">
        <v>217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6">
        <v>3479600</v>
      </c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>
        <f>CF77+CF78+CF79+CF80</f>
        <v>4860882.31</v>
      </c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2">
        <f t="shared" si="1"/>
        <v>4860882.31</v>
      </c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32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4"/>
      <c r="FK76" s="50"/>
    </row>
    <row r="77" spans="1:167" s="35" customFormat="1" ht="23.25" customHeight="1">
      <c r="A77" s="142" t="s">
        <v>216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17"/>
      <c r="AO77" s="117"/>
      <c r="AP77" s="117"/>
      <c r="AQ77" s="117"/>
      <c r="AR77" s="117"/>
      <c r="AS77" s="117"/>
      <c r="AT77" s="118" t="s">
        <v>215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9">
        <v>0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>
        <v>4670761.25</v>
      </c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13">
        <f t="shared" si="1"/>
        <v>4670761.25</v>
      </c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0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2"/>
      <c r="FK77" s="38"/>
    </row>
    <row r="78" spans="1:167" s="35" customFormat="1" ht="26.25" customHeight="1">
      <c r="A78" s="142" t="s">
        <v>213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17"/>
      <c r="AO78" s="117"/>
      <c r="AP78" s="117"/>
      <c r="AQ78" s="117"/>
      <c r="AR78" s="117"/>
      <c r="AS78" s="117"/>
      <c r="AT78" s="118" t="s">
        <v>214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9">
        <v>0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>
        <v>189183.06</v>
      </c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13">
        <f t="shared" si="1"/>
        <v>189183.06</v>
      </c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0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2"/>
      <c r="FK78" s="38"/>
    </row>
    <row r="79" spans="1:167" s="35" customFormat="1" ht="25.5" customHeight="1">
      <c r="A79" s="142" t="s">
        <v>213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17"/>
      <c r="AO79" s="117"/>
      <c r="AP79" s="117"/>
      <c r="AQ79" s="117"/>
      <c r="AR79" s="117"/>
      <c r="AS79" s="117"/>
      <c r="AT79" s="118" t="s">
        <v>212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9">
        <v>0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>
        <v>938</v>
      </c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13">
        <f t="shared" si="1"/>
        <v>938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0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2"/>
      <c r="FK79" s="38"/>
    </row>
    <row r="80" spans="1:167" s="35" customFormat="1" ht="25.5" customHeight="1">
      <c r="A80" s="142" t="s">
        <v>213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17"/>
      <c r="AO80" s="117"/>
      <c r="AP80" s="117"/>
      <c r="AQ80" s="117"/>
      <c r="AR80" s="117"/>
      <c r="AS80" s="117"/>
      <c r="AT80" s="118" t="s">
        <v>449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9">
        <v>0</v>
      </c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>
        <v>0</v>
      </c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13">
        <f>CF80</f>
        <v>0</v>
      </c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0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2"/>
      <c r="FK80" s="38"/>
    </row>
    <row r="81" spans="1:167" s="35" customFormat="1" ht="23.25" customHeight="1">
      <c r="A81" s="141" t="s">
        <v>209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17"/>
      <c r="AO81" s="117"/>
      <c r="AP81" s="117"/>
      <c r="AQ81" s="117"/>
      <c r="AR81" s="117"/>
      <c r="AS81" s="117"/>
      <c r="AT81" s="125" t="s">
        <v>211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6">
        <f>BJ82</f>
        <v>827800</v>
      </c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>
        <f>CF82</f>
        <v>197912.46</v>
      </c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2">
        <f t="shared" si="1"/>
        <v>197912.46</v>
      </c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52"/>
      <c r="FI81" s="52"/>
      <c r="FJ81" s="52"/>
      <c r="FK81" s="38"/>
    </row>
    <row r="82" spans="1:167" s="45" customFormat="1" ht="23.25" customHeight="1">
      <c r="A82" s="141" t="s">
        <v>209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30"/>
      <c r="AO82" s="130"/>
      <c r="AP82" s="130"/>
      <c r="AQ82" s="130"/>
      <c r="AR82" s="130"/>
      <c r="AS82" s="130"/>
      <c r="AT82" s="125" t="s">
        <v>210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6">
        <v>827800</v>
      </c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>
        <f>CF83+CF84+CF85</f>
        <v>197912.46</v>
      </c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2">
        <f t="shared" si="1"/>
        <v>197912.46</v>
      </c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32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4"/>
      <c r="FK82" s="50"/>
    </row>
    <row r="83" spans="1:167" s="35" customFormat="1" ht="25.5" customHeight="1">
      <c r="A83" s="142" t="s">
        <v>209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17"/>
      <c r="AO83" s="117"/>
      <c r="AP83" s="117"/>
      <c r="AQ83" s="117"/>
      <c r="AR83" s="117"/>
      <c r="AS83" s="117"/>
      <c r="AT83" s="118" t="s">
        <v>208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9">
        <v>0</v>
      </c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>
        <v>193808.13</v>
      </c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13">
        <f t="shared" si="1"/>
        <v>193808.13</v>
      </c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0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2"/>
      <c r="FK83" s="38"/>
    </row>
    <row r="84" spans="1:167" s="35" customFormat="1" ht="24.75" customHeight="1">
      <c r="A84" s="142" t="s">
        <v>207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17"/>
      <c r="AO84" s="117"/>
      <c r="AP84" s="117"/>
      <c r="AQ84" s="117"/>
      <c r="AR84" s="117"/>
      <c r="AS84" s="117"/>
      <c r="AT84" s="118" t="s">
        <v>206</v>
      </c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9">
        <v>0</v>
      </c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>
        <v>4104.33</v>
      </c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13">
        <f t="shared" si="1"/>
        <v>4104.33</v>
      </c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0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2"/>
      <c r="FK84" s="38"/>
    </row>
    <row r="85" spans="1:167" s="35" customFormat="1" ht="24.75" customHeight="1">
      <c r="A85" s="142" t="s">
        <v>207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17"/>
      <c r="AO85" s="117"/>
      <c r="AP85" s="117"/>
      <c r="AQ85" s="117"/>
      <c r="AR85" s="117"/>
      <c r="AS85" s="117"/>
      <c r="AT85" s="118" t="s">
        <v>337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9">
        <v>0</v>
      </c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>
        <v>0</v>
      </c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13">
        <f>CF85</f>
        <v>0</v>
      </c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0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2"/>
      <c r="FK85" s="38"/>
    </row>
    <row r="86" spans="1:167" s="45" customFormat="1" ht="22.5" customHeight="1">
      <c r="A86" s="141" t="s">
        <v>205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30"/>
      <c r="AO86" s="130"/>
      <c r="AP86" s="130"/>
      <c r="AQ86" s="130"/>
      <c r="AR86" s="130"/>
      <c r="AS86" s="130"/>
      <c r="AT86" s="125" t="s">
        <v>204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6">
        <f>BJ87</f>
        <v>6600</v>
      </c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>
        <f>CF87</f>
        <v>13560</v>
      </c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2">
        <f t="shared" si="1"/>
        <v>13560</v>
      </c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32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4"/>
      <c r="FK86" s="50"/>
    </row>
    <row r="87" spans="1:167" s="45" customFormat="1" ht="44.25" customHeight="1">
      <c r="A87" s="121" t="s">
        <v>203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17"/>
      <c r="AO87" s="117"/>
      <c r="AP87" s="117"/>
      <c r="AQ87" s="117"/>
      <c r="AR87" s="117"/>
      <c r="AS87" s="117"/>
      <c r="AT87" s="118" t="s">
        <v>202</v>
      </c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9">
        <f>BJ88</f>
        <v>6600</v>
      </c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>
        <f>CF88</f>
        <v>13560</v>
      </c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13">
        <f t="shared" si="1"/>
        <v>13560</v>
      </c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32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4"/>
      <c r="FI87" s="53"/>
      <c r="FJ87" s="53"/>
      <c r="FK87" s="50"/>
    </row>
    <row r="88" spans="1:167" s="45" customFormat="1" ht="63.75" customHeight="1">
      <c r="A88" s="123" t="s">
        <v>200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17"/>
      <c r="AO88" s="117"/>
      <c r="AP88" s="117"/>
      <c r="AQ88" s="117"/>
      <c r="AR88" s="117"/>
      <c r="AS88" s="117"/>
      <c r="AT88" s="118" t="s">
        <v>201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9">
        <v>6600</v>
      </c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>
        <f>CF89</f>
        <v>13560</v>
      </c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13">
        <f t="shared" si="1"/>
        <v>13560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32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4"/>
      <c r="FI88" s="53"/>
      <c r="FJ88" s="53"/>
      <c r="FK88" s="50"/>
    </row>
    <row r="89" spans="1:167" s="45" customFormat="1" ht="61.5" customHeight="1">
      <c r="A89" s="123" t="s">
        <v>200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17"/>
      <c r="AO89" s="117"/>
      <c r="AP89" s="117"/>
      <c r="AQ89" s="117"/>
      <c r="AR89" s="117"/>
      <c r="AS89" s="117"/>
      <c r="AT89" s="118" t="s">
        <v>199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9">
        <v>0</v>
      </c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>
        <v>13560</v>
      </c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13">
        <f aca="true" t="shared" si="2" ref="EE89:EE108">CF89</f>
        <v>13560</v>
      </c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32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4"/>
      <c r="FI89" s="53"/>
      <c r="FJ89" s="53"/>
      <c r="FK89" s="50"/>
    </row>
    <row r="90" spans="1:167" s="35" customFormat="1" ht="42.75" customHeight="1" hidden="1">
      <c r="A90" s="124" t="s">
        <v>477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17"/>
      <c r="AO90" s="117"/>
      <c r="AP90" s="117"/>
      <c r="AQ90" s="117"/>
      <c r="AR90" s="117"/>
      <c r="AS90" s="117"/>
      <c r="AT90" s="125" t="s">
        <v>472</v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6">
        <v>0</v>
      </c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>
        <f>CF91</f>
        <v>0</v>
      </c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2">
        <f aca="true" t="shared" si="3" ref="EE90:EE95">CF90</f>
        <v>0</v>
      </c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52"/>
      <c r="FI90" s="52"/>
      <c r="FJ90" s="52"/>
      <c r="FK90" s="38"/>
    </row>
    <row r="91" spans="1:167" s="35" customFormat="1" ht="29.25" customHeight="1" hidden="1">
      <c r="A91" s="123" t="s">
        <v>478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17"/>
      <c r="AO91" s="117"/>
      <c r="AP91" s="117"/>
      <c r="AQ91" s="117"/>
      <c r="AR91" s="117"/>
      <c r="AS91" s="117"/>
      <c r="AT91" s="118" t="s">
        <v>474</v>
      </c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9">
        <v>0</v>
      </c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>
        <f>CF92</f>
        <v>0</v>
      </c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13">
        <f t="shared" si="3"/>
        <v>0</v>
      </c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52"/>
      <c r="FI91" s="52"/>
      <c r="FJ91" s="52"/>
      <c r="FK91" s="38"/>
    </row>
    <row r="92" spans="1:167" s="45" customFormat="1" ht="33" customHeight="1" hidden="1">
      <c r="A92" s="121" t="s">
        <v>479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17"/>
      <c r="AO92" s="117"/>
      <c r="AP92" s="117"/>
      <c r="AQ92" s="117"/>
      <c r="AR92" s="117"/>
      <c r="AS92" s="117"/>
      <c r="AT92" s="118" t="s">
        <v>475</v>
      </c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9">
        <v>0</v>
      </c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>
        <f>CF93</f>
        <v>0</v>
      </c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13">
        <f t="shared" si="3"/>
        <v>0</v>
      </c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53"/>
      <c r="FI92" s="53"/>
      <c r="FJ92" s="53"/>
      <c r="FK92" s="50"/>
    </row>
    <row r="93" spans="1:167" s="35" customFormat="1" ht="42.75" customHeight="1" hidden="1">
      <c r="A93" s="114" t="s">
        <v>480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6"/>
      <c r="AN93" s="117"/>
      <c r="AO93" s="117"/>
      <c r="AP93" s="117"/>
      <c r="AQ93" s="117"/>
      <c r="AR93" s="117"/>
      <c r="AS93" s="117"/>
      <c r="AT93" s="118" t="s">
        <v>473</v>
      </c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9">
        <v>0</v>
      </c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>
        <f>CF94</f>
        <v>0</v>
      </c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13">
        <f t="shared" si="3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0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2"/>
      <c r="FK93" s="38"/>
    </row>
    <row r="94" spans="1:167" s="35" customFormat="1" ht="42.75" customHeight="1" hidden="1">
      <c r="A94" s="114" t="s">
        <v>481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6"/>
      <c r="AN94" s="117"/>
      <c r="AO94" s="117"/>
      <c r="AP94" s="117"/>
      <c r="AQ94" s="117"/>
      <c r="AR94" s="117"/>
      <c r="AS94" s="117"/>
      <c r="AT94" s="118" t="s">
        <v>476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9">
        <v>0</v>
      </c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>
        <v>0</v>
      </c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13">
        <f t="shared" si="3"/>
        <v>0</v>
      </c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0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2"/>
      <c r="FK94" s="38"/>
    </row>
    <row r="95" spans="1:167" s="35" customFormat="1" ht="42.75" customHeight="1">
      <c r="A95" s="124" t="s">
        <v>471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17"/>
      <c r="AO95" s="117"/>
      <c r="AP95" s="117"/>
      <c r="AQ95" s="117"/>
      <c r="AR95" s="117"/>
      <c r="AS95" s="117"/>
      <c r="AT95" s="125" t="s">
        <v>467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6">
        <f>BJ96</f>
        <v>4600</v>
      </c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>
        <f>CF96</f>
        <v>2712.36</v>
      </c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2">
        <f t="shared" si="3"/>
        <v>2712.36</v>
      </c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52"/>
      <c r="FI95" s="52"/>
      <c r="FJ95" s="52"/>
      <c r="FK95" s="38"/>
    </row>
    <row r="96" spans="1:167" s="35" customFormat="1" ht="66.75" customHeight="1">
      <c r="A96" s="123" t="s">
        <v>470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17"/>
      <c r="AO96" s="117"/>
      <c r="AP96" s="117"/>
      <c r="AQ96" s="117"/>
      <c r="AR96" s="117"/>
      <c r="AS96" s="117"/>
      <c r="AT96" s="118" t="s">
        <v>466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9">
        <f>BJ97</f>
        <v>4600</v>
      </c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>
        <f>CF97</f>
        <v>2712.36</v>
      </c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13">
        <f t="shared" si="2"/>
        <v>2712.36</v>
      </c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52"/>
      <c r="FI96" s="52"/>
      <c r="FJ96" s="52"/>
      <c r="FK96" s="38"/>
    </row>
    <row r="97" spans="1:167" s="35" customFormat="1" ht="67.5" customHeight="1">
      <c r="A97" s="121" t="s">
        <v>469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17"/>
      <c r="AO97" s="117"/>
      <c r="AP97" s="117"/>
      <c r="AQ97" s="117"/>
      <c r="AR97" s="117"/>
      <c r="AS97" s="117"/>
      <c r="AT97" s="118" t="s">
        <v>468</v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9">
        <f>BJ98</f>
        <v>4600</v>
      </c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>
        <f>CF98</f>
        <v>2712.36</v>
      </c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13">
        <f t="shared" si="2"/>
        <v>2712.36</v>
      </c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52"/>
      <c r="FI97" s="52"/>
      <c r="FJ97" s="52"/>
      <c r="FK97" s="38"/>
    </row>
    <row r="98" spans="1:167" s="35" customFormat="1" ht="60.75" customHeight="1">
      <c r="A98" s="114" t="s">
        <v>464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6"/>
      <c r="AN98" s="117"/>
      <c r="AO98" s="117"/>
      <c r="AP98" s="117"/>
      <c r="AQ98" s="117"/>
      <c r="AR98" s="117"/>
      <c r="AS98" s="117"/>
      <c r="AT98" s="118" t="s">
        <v>465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9">
        <v>4600</v>
      </c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>
        <v>2712.36</v>
      </c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13">
        <f t="shared" si="2"/>
        <v>2712.36</v>
      </c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0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2"/>
      <c r="FK98" s="38"/>
    </row>
    <row r="99" spans="1:167" s="35" customFormat="1" ht="36.75" customHeight="1" hidden="1">
      <c r="A99" s="129" t="s">
        <v>198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30"/>
      <c r="AO99" s="130"/>
      <c r="AP99" s="130"/>
      <c r="AQ99" s="130"/>
      <c r="AR99" s="130"/>
      <c r="AS99" s="130"/>
      <c r="AT99" s="125" t="s">
        <v>197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6">
        <f>BJ100</f>
        <v>0</v>
      </c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>
        <f>CF100+CF102</f>
        <v>0</v>
      </c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2">
        <f t="shared" si="2"/>
        <v>0</v>
      </c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32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4"/>
      <c r="FK99" s="38"/>
    </row>
    <row r="100" spans="1:167" s="47" customFormat="1" ht="50.25" customHeight="1" hidden="1">
      <c r="A100" s="121" t="s">
        <v>196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17"/>
      <c r="AO100" s="117"/>
      <c r="AP100" s="117"/>
      <c r="AQ100" s="117"/>
      <c r="AR100" s="117"/>
      <c r="AS100" s="117"/>
      <c r="AT100" s="118" t="s">
        <v>195</v>
      </c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9">
        <f>BJ101</f>
        <v>0</v>
      </c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>
        <f>CF101</f>
        <v>0</v>
      </c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13">
        <f t="shared" si="2"/>
        <v>0</v>
      </c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0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2"/>
      <c r="FK100" s="51"/>
    </row>
    <row r="101" spans="1:167" s="47" customFormat="1" ht="45.75" customHeight="1" hidden="1">
      <c r="A101" s="121" t="s">
        <v>194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17"/>
      <c r="AO101" s="117"/>
      <c r="AP101" s="117"/>
      <c r="AQ101" s="117"/>
      <c r="AR101" s="117"/>
      <c r="AS101" s="117"/>
      <c r="AT101" s="118" t="s">
        <v>193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9">
        <v>0</v>
      </c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>
        <v>0</v>
      </c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13">
        <f t="shared" si="2"/>
        <v>0</v>
      </c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0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2"/>
      <c r="FK101" s="51"/>
    </row>
    <row r="102" spans="1:176" s="47" customFormat="1" ht="39" customHeight="1" hidden="1">
      <c r="A102" s="149" t="s">
        <v>192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50"/>
      <c r="AL102" s="48"/>
      <c r="AM102" s="48"/>
      <c r="AN102" s="46"/>
      <c r="AO102" s="46"/>
      <c r="AP102" s="46"/>
      <c r="AQ102" s="46"/>
      <c r="AR102" s="46"/>
      <c r="AS102" s="46"/>
      <c r="AT102" s="118" t="s">
        <v>191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9">
        <f>BJ103</f>
        <v>0</v>
      </c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>
        <f>CF103</f>
        <v>0</v>
      </c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13">
        <f t="shared" si="2"/>
        <v>0</v>
      </c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32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4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212" t="s">
        <v>190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3"/>
      <c r="AL103" s="48"/>
      <c r="AM103" s="48"/>
      <c r="AN103" s="46"/>
      <c r="AO103" s="46"/>
      <c r="AP103" s="46"/>
      <c r="AQ103" s="46"/>
      <c r="AR103" s="46"/>
      <c r="AS103" s="46"/>
      <c r="AT103" s="118" t="s">
        <v>189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9">
        <v>0</v>
      </c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>
        <v>0</v>
      </c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13">
        <f t="shared" si="2"/>
        <v>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32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4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29" t="s">
        <v>188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30"/>
      <c r="AO104" s="130"/>
      <c r="AP104" s="130"/>
      <c r="AQ104" s="130"/>
      <c r="AR104" s="130"/>
      <c r="AS104" s="130"/>
      <c r="AT104" s="125" t="s">
        <v>187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6">
        <f>BJ107</f>
        <v>0</v>
      </c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>
        <f>CF107+CF105</f>
        <v>0</v>
      </c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2">
        <f t="shared" si="2"/>
        <v>0</v>
      </c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32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4"/>
      <c r="FK104" s="38"/>
    </row>
    <row r="105" spans="1:176" s="47" customFormat="1" ht="56.25" customHeight="1" hidden="1">
      <c r="A105" s="149" t="s">
        <v>186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50"/>
      <c r="AL105" s="48"/>
      <c r="AM105" s="48"/>
      <c r="AN105" s="46"/>
      <c r="AO105" s="46"/>
      <c r="AP105" s="46"/>
      <c r="AQ105" s="46"/>
      <c r="AR105" s="46"/>
      <c r="AS105" s="46"/>
      <c r="AT105" s="118" t="s">
        <v>185</v>
      </c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9">
        <f>BJ106</f>
        <v>0</v>
      </c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>
        <f>CF106</f>
        <v>0</v>
      </c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13">
        <f t="shared" si="2"/>
        <v>0</v>
      </c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32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4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21" t="s">
        <v>184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17"/>
      <c r="AO106" s="117"/>
      <c r="AP106" s="117"/>
      <c r="AQ106" s="117"/>
      <c r="AR106" s="117"/>
      <c r="AS106" s="117"/>
      <c r="AT106" s="118" t="s">
        <v>183</v>
      </c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9">
        <v>0</v>
      </c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>
        <v>0</v>
      </c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13">
        <f t="shared" si="2"/>
        <v>0</v>
      </c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0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2"/>
      <c r="FK106" s="51"/>
    </row>
    <row r="107" spans="1:176" s="47" customFormat="1" ht="39" customHeight="1" hidden="1">
      <c r="A107" s="149" t="s">
        <v>182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50"/>
      <c r="AL107" s="48"/>
      <c r="AM107" s="48"/>
      <c r="AN107" s="46"/>
      <c r="AO107" s="46"/>
      <c r="AP107" s="46"/>
      <c r="AQ107" s="46"/>
      <c r="AR107" s="46"/>
      <c r="AS107" s="46"/>
      <c r="AT107" s="118" t="s">
        <v>181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9">
        <f>BJ108</f>
        <v>0</v>
      </c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>
        <f>CF108</f>
        <v>0</v>
      </c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13">
        <f t="shared" si="2"/>
        <v>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32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4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21" t="s">
        <v>180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17"/>
      <c r="AO108" s="117"/>
      <c r="AP108" s="117"/>
      <c r="AQ108" s="117"/>
      <c r="AR108" s="117"/>
      <c r="AS108" s="117"/>
      <c r="AT108" s="118" t="s">
        <v>179</v>
      </c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9">
        <v>0</v>
      </c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>
        <v>0</v>
      </c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13">
        <f t="shared" si="2"/>
        <v>0</v>
      </c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0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2"/>
      <c r="FK108" s="38"/>
    </row>
    <row r="109" spans="1:167" s="35" customFormat="1" ht="30.75" customHeight="1" hidden="1">
      <c r="A109" s="141" t="s">
        <v>178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30"/>
      <c r="AO109" s="130"/>
      <c r="AP109" s="130"/>
      <c r="AQ109" s="130"/>
      <c r="AR109" s="130"/>
      <c r="AS109" s="130"/>
      <c r="AT109" s="125" t="s">
        <v>177</v>
      </c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6">
        <f>BJ111</f>
        <v>0</v>
      </c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>
        <f>CF111</f>
        <v>0</v>
      </c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2">
        <f>EE111</f>
        <v>0</v>
      </c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52"/>
      <c r="FI109" s="52"/>
      <c r="FJ109" s="52"/>
      <c r="FK109" s="38"/>
    </row>
    <row r="110" spans="1:167" s="35" customFormat="1" ht="27" customHeight="1" hidden="1">
      <c r="A110" s="142" t="s">
        <v>176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30"/>
      <c r="AO110" s="130"/>
      <c r="AP110" s="130"/>
      <c r="AQ110" s="130"/>
      <c r="AR110" s="130"/>
      <c r="AS110" s="130"/>
      <c r="AT110" s="125" t="s">
        <v>175</v>
      </c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6">
        <v>0</v>
      </c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>
        <f>CF111</f>
        <v>0</v>
      </c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2">
        <f aca="true" t="shared" si="4" ref="EE110:EE138">CF110</f>
        <v>0</v>
      </c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38"/>
    </row>
    <row r="111" spans="1:167" s="45" customFormat="1" ht="23.25" customHeight="1" hidden="1">
      <c r="A111" s="121" t="s">
        <v>174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17"/>
      <c r="AO111" s="117"/>
      <c r="AP111" s="117"/>
      <c r="AQ111" s="117"/>
      <c r="AR111" s="117"/>
      <c r="AS111" s="117"/>
      <c r="AT111" s="118" t="s">
        <v>173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9">
        <v>0</v>
      </c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>
        <v>0</v>
      </c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13">
        <f t="shared" si="4"/>
        <v>0</v>
      </c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50"/>
    </row>
    <row r="112" spans="1:167" s="105" customFormat="1" ht="34.5" customHeight="1">
      <c r="A112" s="129" t="s">
        <v>172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30"/>
      <c r="AO112" s="130"/>
      <c r="AP112" s="130"/>
      <c r="AQ112" s="130"/>
      <c r="AR112" s="130"/>
      <c r="AS112" s="130"/>
      <c r="AT112" s="125" t="s">
        <v>171</v>
      </c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36">
        <f>BJ113</f>
        <v>11781900</v>
      </c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8"/>
      <c r="CF112" s="126">
        <f>CF113</f>
        <v>9356070.11</v>
      </c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2">
        <f t="shared" si="4"/>
        <v>9356070.11</v>
      </c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32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4"/>
      <c r="FK112" s="101"/>
    </row>
    <row r="113" spans="1:256" s="105" customFormat="1" ht="36.75" customHeight="1">
      <c r="A113" s="129" t="s">
        <v>170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30"/>
      <c r="AO113" s="130"/>
      <c r="AP113" s="130"/>
      <c r="AQ113" s="130"/>
      <c r="AR113" s="130"/>
      <c r="AS113" s="130"/>
      <c r="AT113" s="125" t="s">
        <v>169</v>
      </c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6">
        <f>BJ114+BJ117+BJ120+BJ125</f>
        <v>11781900</v>
      </c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>
        <f>CF114+CF117+CF120+CF125</f>
        <v>9356070.11</v>
      </c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2">
        <f t="shared" si="4"/>
        <v>9356070.11</v>
      </c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32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4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29" t="s">
        <v>168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30"/>
      <c r="AO114" s="130"/>
      <c r="AP114" s="130"/>
      <c r="AQ114" s="130"/>
      <c r="AR114" s="130"/>
      <c r="AS114" s="130"/>
      <c r="AT114" s="125" t="s">
        <v>488</v>
      </c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6">
        <f>BJ116</f>
        <v>9354300</v>
      </c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>
        <f>CF116</f>
        <v>7354300</v>
      </c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2">
        <f t="shared" si="4"/>
        <v>7354300</v>
      </c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32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4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21" t="s">
        <v>490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17"/>
      <c r="AO115" s="117"/>
      <c r="AP115" s="117"/>
      <c r="AQ115" s="117"/>
      <c r="AR115" s="117"/>
      <c r="AS115" s="117"/>
      <c r="AT115" s="118" t="s">
        <v>487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9">
        <f>BJ116</f>
        <v>9354300</v>
      </c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>
        <f>CF116</f>
        <v>7354300</v>
      </c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20" t="s">
        <v>161</v>
      </c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13">
        <f t="shared" si="4"/>
        <v>7354300</v>
      </c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0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2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21" t="s">
        <v>489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17"/>
      <c r="AO116" s="117"/>
      <c r="AP116" s="117"/>
      <c r="AQ116" s="117"/>
      <c r="AR116" s="117"/>
      <c r="AS116" s="117"/>
      <c r="AT116" s="118" t="s">
        <v>486</v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9">
        <v>9354300</v>
      </c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>
        <v>7354300</v>
      </c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13">
        <f t="shared" si="4"/>
        <v>7354300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0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2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29" t="s">
        <v>457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30"/>
      <c r="AO117" s="130"/>
      <c r="AP117" s="130"/>
      <c r="AQ117" s="130"/>
      <c r="AR117" s="130"/>
      <c r="AS117" s="130"/>
      <c r="AT117" s="125" t="s">
        <v>455</v>
      </c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6">
        <f>BJ119</f>
        <v>0</v>
      </c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>
        <f>CF119</f>
        <v>0</v>
      </c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2">
        <f>CF117</f>
        <v>0</v>
      </c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32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4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21" t="s">
        <v>459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17"/>
      <c r="AO118" s="117"/>
      <c r="AP118" s="117"/>
      <c r="AQ118" s="117"/>
      <c r="AR118" s="117"/>
      <c r="AS118" s="117"/>
      <c r="AT118" s="118" t="s">
        <v>460</v>
      </c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9">
        <f>BJ119</f>
        <v>0</v>
      </c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>
        <f>CF119</f>
        <v>0</v>
      </c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20" t="s">
        <v>161</v>
      </c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13">
        <f>CF118</f>
        <v>0</v>
      </c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0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2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21" t="s">
        <v>456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17"/>
      <c r="AO119" s="117"/>
      <c r="AP119" s="117"/>
      <c r="AQ119" s="117"/>
      <c r="AR119" s="117"/>
      <c r="AS119" s="117"/>
      <c r="AT119" s="118" t="s">
        <v>458</v>
      </c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9">
        <v>0</v>
      </c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>
        <v>0</v>
      </c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13">
        <f>CF119</f>
        <v>0</v>
      </c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0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2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29" t="s">
        <v>167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30"/>
      <c r="AO120" s="130"/>
      <c r="AP120" s="130"/>
      <c r="AQ120" s="130"/>
      <c r="AR120" s="130"/>
      <c r="AS120" s="130"/>
      <c r="AT120" s="125" t="s">
        <v>431</v>
      </c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6">
        <f>BJ123+BJ121</f>
        <v>240400</v>
      </c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>
        <f>CF123+CF121</f>
        <v>157655.97</v>
      </c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2">
        <f t="shared" si="4"/>
        <v>157655.97</v>
      </c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32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4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29" t="s">
        <v>165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30"/>
      <c r="AO121" s="130"/>
      <c r="AP121" s="130"/>
      <c r="AQ121" s="130"/>
      <c r="AR121" s="130"/>
      <c r="AS121" s="130"/>
      <c r="AT121" s="125" t="s">
        <v>430</v>
      </c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6">
        <f>BJ122</f>
        <v>200</v>
      </c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>
        <f>CF122</f>
        <v>200</v>
      </c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2">
        <f>CF121</f>
        <v>200</v>
      </c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53"/>
      <c r="FI121" s="53"/>
      <c r="FJ121" s="53"/>
    </row>
    <row r="122" spans="1:166" s="55" customFormat="1" ht="41.25" customHeight="1">
      <c r="A122" s="121" t="s">
        <v>165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17"/>
      <c r="AO122" s="117"/>
      <c r="AP122" s="117"/>
      <c r="AQ122" s="117"/>
      <c r="AR122" s="117"/>
      <c r="AS122" s="117"/>
      <c r="AT122" s="118" t="s">
        <v>429</v>
      </c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9">
        <v>200</v>
      </c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>
        <v>200</v>
      </c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13">
        <f>CF122</f>
        <v>200</v>
      </c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52"/>
      <c r="FI122" s="52"/>
      <c r="FJ122" s="52"/>
    </row>
    <row r="123" spans="1:256" s="105" customFormat="1" ht="42" customHeight="1">
      <c r="A123" s="129" t="s">
        <v>166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30"/>
      <c r="AO123" s="130"/>
      <c r="AP123" s="130"/>
      <c r="AQ123" s="130"/>
      <c r="AR123" s="130"/>
      <c r="AS123" s="130"/>
      <c r="AT123" s="125" t="s">
        <v>428</v>
      </c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6">
        <f>BJ124</f>
        <v>240200</v>
      </c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>
        <f>CF124</f>
        <v>157455.97</v>
      </c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2">
        <f t="shared" si="4"/>
        <v>157455.97</v>
      </c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32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4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21" t="s">
        <v>166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17"/>
      <c r="AO124" s="117"/>
      <c r="AP124" s="117"/>
      <c r="AQ124" s="117"/>
      <c r="AR124" s="117"/>
      <c r="AS124" s="117"/>
      <c r="AT124" s="118" t="s">
        <v>427</v>
      </c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9">
        <v>240200</v>
      </c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>
        <v>157455.97</v>
      </c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13">
        <f t="shared" si="4"/>
        <v>157455.97</v>
      </c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0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2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29" t="s">
        <v>327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30"/>
      <c r="AO125" s="130"/>
      <c r="AP125" s="130"/>
      <c r="AQ125" s="130"/>
      <c r="AR125" s="130"/>
      <c r="AS125" s="130"/>
      <c r="AT125" s="125" t="s">
        <v>426</v>
      </c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6">
        <f>BJ126+BJ128+BJ130</f>
        <v>2187200</v>
      </c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>
        <f>CF126+CF128+CF130</f>
        <v>1844114.14</v>
      </c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2">
        <f aca="true" t="shared" si="5" ref="EE125:EE131">CF125</f>
        <v>1844114.14</v>
      </c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32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4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146" t="s">
        <v>347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8"/>
      <c r="AN126" s="130"/>
      <c r="AO126" s="130"/>
      <c r="AP126" s="130"/>
      <c r="AQ126" s="130"/>
      <c r="AR126" s="130"/>
      <c r="AS126" s="130"/>
      <c r="AT126" s="125" t="s">
        <v>425</v>
      </c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6">
        <f>BJ127</f>
        <v>1871200</v>
      </c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>
        <f>CF127</f>
        <v>1844114.14</v>
      </c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2">
        <f t="shared" si="5"/>
        <v>1844114.14</v>
      </c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32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4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143" t="s">
        <v>348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5"/>
      <c r="AN127" s="117"/>
      <c r="AO127" s="117"/>
      <c r="AP127" s="117"/>
      <c r="AQ127" s="117"/>
      <c r="AR127" s="117"/>
      <c r="AS127" s="117"/>
      <c r="AT127" s="118" t="s">
        <v>424</v>
      </c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9">
        <v>1871200</v>
      </c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>
        <v>1844114.14</v>
      </c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13">
        <f t="shared" si="5"/>
        <v>1844114.14</v>
      </c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0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2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29" t="s">
        <v>358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30"/>
      <c r="AO128" s="130"/>
      <c r="AP128" s="130"/>
      <c r="AQ128" s="130"/>
      <c r="AR128" s="130"/>
      <c r="AS128" s="130"/>
      <c r="AT128" s="125" t="s">
        <v>355</v>
      </c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6">
        <f>BJ129</f>
        <v>0</v>
      </c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>
        <f>CF129</f>
        <v>0</v>
      </c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2">
        <f t="shared" si="5"/>
        <v>0</v>
      </c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32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4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21" t="s">
        <v>357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17"/>
      <c r="AO129" s="117"/>
      <c r="AP129" s="117"/>
      <c r="AQ129" s="117"/>
      <c r="AR129" s="117"/>
      <c r="AS129" s="117"/>
      <c r="AT129" s="118" t="s">
        <v>356</v>
      </c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9">
        <v>0</v>
      </c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>
        <v>0</v>
      </c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13">
        <f t="shared" si="5"/>
        <v>0</v>
      </c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0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2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>
      <c r="A130" s="129" t="s">
        <v>329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30"/>
      <c r="AO130" s="130"/>
      <c r="AP130" s="130"/>
      <c r="AQ130" s="130"/>
      <c r="AR130" s="130"/>
      <c r="AS130" s="130"/>
      <c r="AT130" s="125" t="s">
        <v>353</v>
      </c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6">
        <f>BJ131</f>
        <v>316000</v>
      </c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>
        <f>CF131</f>
        <v>0</v>
      </c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2">
        <f t="shared" si="5"/>
        <v>0</v>
      </c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32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4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21" t="s">
        <v>328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17"/>
      <c r="AO131" s="117"/>
      <c r="AP131" s="117"/>
      <c r="AQ131" s="117"/>
      <c r="AR131" s="117"/>
      <c r="AS131" s="117"/>
      <c r="AT131" s="118" t="s">
        <v>354</v>
      </c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9">
        <v>316000</v>
      </c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>
        <v>0</v>
      </c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13">
        <f t="shared" si="5"/>
        <v>0</v>
      </c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0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2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29" t="s">
        <v>413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30"/>
      <c r="AO132" s="130"/>
      <c r="AP132" s="130"/>
      <c r="AQ132" s="130"/>
      <c r="AR132" s="130"/>
      <c r="AS132" s="130"/>
      <c r="AT132" s="125" t="s">
        <v>410</v>
      </c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6">
        <f>BJ133</f>
        <v>0</v>
      </c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>
        <f>CF133</f>
        <v>0</v>
      </c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2">
        <f>CF132</f>
        <v>0</v>
      </c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32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4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21" t="s">
        <v>412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17"/>
      <c r="AO133" s="117"/>
      <c r="AP133" s="117"/>
      <c r="AQ133" s="117"/>
      <c r="AR133" s="117"/>
      <c r="AS133" s="117"/>
      <c r="AT133" s="118" t="s">
        <v>411</v>
      </c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9">
        <v>0</v>
      </c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>
        <v>0</v>
      </c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13">
        <f>CF133</f>
        <v>0</v>
      </c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0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2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209" t="s">
        <v>322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1"/>
      <c r="AN134" s="130"/>
      <c r="AO134" s="130"/>
      <c r="AP134" s="130"/>
      <c r="AQ134" s="130"/>
      <c r="AR134" s="130"/>
      <c r="AS134" s="130"/>
      <c r="AT134" s="125" t="s">
        <v>350</v>
      </c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6">
        <f>BJ135+BJ137</f>
        <v>0</v>
      </c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>
        <f>CF135+CF137</f>
        <v>0</v>
      </c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2">
        <f t="shared" si="4"/>
        <v>0</v>
      </c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32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4"/>
      <c r="FK134" s="50"/>
    </row>
    <row r="135" spans="1:167" s="45" customFormat="1" ht="55.5" customHeight="1" hidden="1">
      <c r="A135" s="129" t="s">
        <v>163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30"/>
      <c r="AO135" s="130"/>
      <c r="AP135" s="130"/>
      <c r="AQ135" s="130"/>
      <c r="AR135" s="130"/>
      <c r="AS135" s="130"/>
      <c r="AT135" s="125" t="s">
        <v>164</v>
      </c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6">
        <f>BJ136</f>
        <v>0</v>
      </c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>
        <f>CF136</f>
        <v>0</v>
      </c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2">
        <f t="shared" si="4"/>
        <v>0</v>
      </c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32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4"/>
      <c r="FK135" s="50"/>
    </row>
    <row r="136" spans="1:167" s="35" customFormat="1" ht="57" customHeight="1" hidden="1">
      <c r="A136" s="121" t="s">
        <v>163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17"/>
      <c r="AO136" s="117"/>
      <c r="AP136" s="117"/>
      <c r="AQ136" s="117"/>
      <c r="AR136" s="117"/>
      <c r="AS136" s="117"/>
      <c r="AT136" s="118" t="s">
        <v>162</v>
      </c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9">
        <v>0</v>
      </c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>
        <v>0</v>
      </c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13">
        <f t="shared" si="4"/>
        <v>0</v>
      </c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0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2"/>
      <c r="FK136" s="38"/>
    </row>
    <row r="137" spans="1:167" s="45" customFormat="1" ht="66" customHeight="1" hidden="1">
      <c r="A137" s="209" t="s">
        <v>322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1"/>
      <c r="AN137" s="130"/>
      <c r="AO137" s="130"/>
      <c r="AP137" s="130"/>
      <c r="AQ137" s="130"/>
      <c r="AR137" s="130"/>
      <c r="AS137" s="130"/>
      <c r="AT137" s="125" t="s">
        <v>340</v>
      </c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6">
        <f>BJ138</f>
        <v>0</v>
      </c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>
        <f>CF138</f>
        <v>0</v>
      </c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2">
        <f t="shared" si="4"/>
        <v>0</v>
      </c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32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4"/>
      <c r="FK137" s="50"/>
    </row>
    <row r="138" spans="1:167" s="47" customFormat="1" ht="81" customHeight="1" hidden="1">
      <c r="A138" s="121" t="s">
        <v>321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17"/>
      <c r="AO138" s="117"/>
      <c r="AP138" s="117"/>
      <c r="AQ138" s="117"/>
      <c r="AR138" s="117"/>
      <c r="AS138" s="117"/>
      <c r="AT138" s="118" t="s">
        <v>339</v>
      </c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9">
        <v>0</v>
      </c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>
        <v>0</v>
      </c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13">
        <f t="shared" si="4"/>
        <v>0</v>
      </c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0"/>
      <c r="EU138" s="111"/>
      <c r="EV138" s="111"/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2"/>
      <c r="FK138" s="51"/>
    </row>
    <row r="139" spans="1:167" s="35" customFormat="1" ht="18.75">
      <c r="A139" s="206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  <c r="DH139" s="207"/>
      <c r="DI139" s="207"/>
      <c r="DJ139" s="207"/>
      <c r="DK139" s="207"/>
      <c r="DL139" s="207"/>
      <c r="DM139" s="207"/>
      <c r="DN139" s="207"/>
      <c r="DO139" s="207"/>
      <c r="DP139" s="207"/>
      <c r="DQ139" s="207"/>
      <c r="DR139" s="207"/>
      <c r="DS139" s="207"/>
      <c r="DT139" s="207"/>
      <c r="DU139" s="207"/>
      <c r="DV139" s="207"/>
      <c r="DW139" s="207"/>
      <c r="DX139" s="207"/>
      <c r="DY139" s="207"/>
      <c r="DZ139" s="207"/>
      <c r="EA139" s="207"/>
      <c r="EB139" s="207"/>
      <c r="EC139" s="207"/>
      <c r="ED139" s="207"/>
      <c r="EE139" s="207"/>
      <c r="EF139" s="207"/>
      <c r="EG139" s="207"/>
      <c r="EH139" s="207"/>
      <c r="EI139" s="207"/>
      <c r="EJ139" s="207"/>
      <c r="EK139" s="207"/>
      <c r="EL139" s="207"/>
      <c r="EM139" s="207"/>
      <c r="EN139" s="207"/>
      <c r="EO139" s="207"/>
      <c r="EP139" s="207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8"/>
      <c r="FH139" s="43"/>
      <c r="FI139" s="43"/>
      <c r="FJ139" s="44" t="s">
        <v>160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80:AM80"/>
    <mergeCell ref="AN80:AS80"/>
    <mergeCell ref="AT80:BI80"/>
    <mergeCell ref="BJ80:CE80"/>
    <mergeCell ref="CF80:CV80"/>
    <mergeCell ref="CW80:DM80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07:FJ107"/>
    <mergeCell ref="ET115:FJ115"/>
    <mergeCell ref="ET108:FJ108"/>
    <mergeCell ref="ET111:FJ111"/>
    <mergeCell ref="ET110:FJ110"/>
    <mergeCell ref="ET114:FJ114"/>
    <mergeCell ref="ET112:FJ112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E126:ES126"/>
    <mergeCell ref="ET126:FJ126"/>
    <mergeCell ref="ET128:FJ128"/>
    <mergeCell ref="DN128:ED128"/>
    <mergeCell ref="EE128:ES128"/>
    <mergeCell ref="DN127:ED127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A109:AM109"/>
    <mergeCell ref="A108:AM108"/>
    <mergeCell ref="A106:AM106"/>
    <mergeCell ref="A105:AK105"/>
    <mergeCell ref="AN109:AS109"/>
    <mergeCell ref="AN108:AS108"/>
    <mergeCell ref="AN106:AS106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86:BI86"/>
    <mergeCell ref="BJ96:CE96"/>
    <mergeCell ref="AT102:BI102"/>
    <mergeCell ref="AT103:BI103"/>
    <mergeCell ref="BJ98:CE98"/>
    <mergeCell ref="AT100:BI100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9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7" width="9.140625" style="9" customWidth="1"/>
    <col min="18" max="18" width="13.28125" style="9" bestFit="1" customWidth="1"/>
    <col min="19" max="16384" width="9.140625" style="9" customWidth="1"/>
  </cols>
  <sheetData>
    <row r="1" spans="1:15" ht="34.5" customHeight="1">
      <c r="A1" s="236" t="s">
        <v>0</v>
      </c>
      <c r="B1" s="236" t="s">
        <v>70</v>
      </c>
      <c r="C1" s="238" t="s">
        <v>375</v>
      </c>
      <c r="D1" s="239"/>
      <c r="E1" s="239"/>
      <c r="F1" s="239"/>
      <c r="G1" s="240"/>
      <c r="H1" s="244" t="s">
        <v>368</v>
      </c>
      <c r="I1" s="236" t="s">
        <v>376</v>
      </c>
      <c r="J1" s="233" t="s">
        <v>377</v>
      </c>
      <c r="K1" s="234"/>
      <c r="L1" s="234"/>
      <c r="M1" s="235"/>
      <c r="N1" s="231" t="s">
        <v>155</v>
      </c>
      <c r="O1" s="232"/>
    </row>
    <row r="2" spans="1:254" s="65" customFormat="1" ht="116.25" customHeight="1">
      <c r="A2" s="237"/>
      <c r="B2" s="237"/>
      <c r="C2" s="241"/>
      <c r="D2" s="242"/>
      <c r="E2" s="242"/>
      <c r="F2" s="242"/>
      <c r="G2" s="243"/>
      <c r="H2" s="245"/>
      <c r="I2" s="237"/>
      <c r="J2" s="60" t="s">
        <v>378</v>
      </c>
      <c r="K2" s="60" t="s">
        <v>71</v>
      </c>
      <c r="L2" s="60" t="s">
        <v>72</v>
      </c>
      <c r="M2" s="63" t="s">
        <v>152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1" t="s">
        <v>317</v>
      </c>
      <c r="E3" s="222"/>
      <c r="F3" s="222"/>
      <c r="G3" s="222"/>
      <c r="H3" s="222"/>
      <c r="I3" s="223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318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H5+H15+H32+H35+H38+H44+H47+H50+H60+H65+H68+H71+H75+H91+H94+H97+H111+H120+H123+H126+H129+H152+H200+H203+H210+H216+H221+H224+H235+H246+H250+H253+H266</f>
        <v>18918900</v>
      </c>
      <c r="I4" s="4">
        <f>I5+I15+I32+I35+I38+I44+I47+I50+I60+I65+I68+I71+I75+I91+I94+I97+I111+I120+I123+I126+I129+I152+I200+I203+I210+I216+I221+I224+I235+I246+I250+I253+I266</f>
        <v>14000483.059999999</v>
      </c>
      <c r="J4" s="4">
        <f>J5+J15+J32+J35+J38+J44+J47+J50+J60+J65+J68+J71+J75+J91+J94+J97+J111+J120+J123+J126+J129+J152+J200+J203+J210+J216+J221+J224+J235+J246+J250+J253+J266</f>
        <v>14000483.059999999</v>
      </c>
      <c r="K4" s="4">
        <f>K5+K15+K32+K35+K50+K60+K65+K68+K75+K91+K94+K97+K111+K120+K129+K149+K167+K189+K200+K210+K221+K224+K235+K246+K250+K253</f>
        <v>0</v>
      </c>
      <c r="L4" s="4">
        <f>L5+L15+L32+L35+L50+L60+L65+L68+L75+L91+L94+L97+L111+L120+L129+L149+L167+L189+L200+L210+L221+L224+L235+L246+L250+L253</f>
        <v>0</v>
      </c>
      <c r="M4" s="4">
        <f>M5+M15+M32+M35+M38+M44+M47+M50+M60+M65+M68+M71+M75+M91+M94+M97+M111+M120+M123+M126+M129+M152+M200+M203+M210+M216+M221+M224+M235+M246+M250+M253+M266</f>
        <v>14000483.059999999</v>
      </c>
      <c r="N4" s="4">
        <f>H4-J4</f>
        <v>4918416.940000001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4250300</v>
      </c>
      <c r="I5" s="4">
        <f t="shared" si="0"/>
        <v>2643689.44</v>
      </c>
      <c r="J5" s="4">
        <f t="shared" si="0"/>
        <v>2643689.44</v>
      </c>
      <c r="K5" s="4">
        <f t="shared" si="0"/>
        <v>0</v>
      </c>
      <c r="L5" s="4">
        <f t="shared" si="0"/>
        <v>0</v>
      </c>
      <c r="M5" s="4">
        <f t="shared" si="0"/>
        <v>2643689.44</v>
      </c>
      <c r="N5" s="4">
        <f>H5-J5</f>
        <v>1606610.56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2521455.9</v>
      </c>
      <c r="J6" s="8">
        <f>J7+J8+J9+J10+J11</f>
        <v>2521455.9</v>
      </c>
      <c r="K6" s="8">
        <f>K7+K10</f>
        <v>0</v>
      </c>
      <c r="L6" s="8">
        <f>L7+L10</f>
        <v>0</v>
      </c>
      <c r="M6" s="8">
        <f>M7+M8+M9+M10+M11</f>
        <v>2521455.9</v>
      </c>
      <c r="N6" s="8">
        <f aca="true" t="shared" si="1" ref="N6:N78">H6-J6</f>
        <v>1450544.1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2952700</v>
      </c>
      <c r="I7" s="8">
        <v>1918753.82</v>
      </c>
      <c r="J7" s="8">
        <v>1918753.82</v>
      </c>
      <c r="K7" s="8">
        <v>0</v>
      </c>
      <c r="L7" s="8">
        <v>0</v>
      </c>
      <c r="M7" s="8">
        <v>1918753.82</v>
      </c>
      <c r="N7" s="8">
        <f t="shared" si="1"/>
        <v>1033946.1799999999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20000</v>
      </c>
      <c r="I9" s="8">
        <v>11640.99</v>
      </c>
      <c r="J9" s="8">
        <v>11640.99</v>
      </c>
      <c r="K9" s="8">
        <v>0</v>
      </c>
      <c r="L9" s="8">
        <v>0</v>
      </c>
      <c r="M9" s="8">
        <v>11640.99</v>
      </c>
      <c r="N9" s="8">
        <f>H9-J9</f>
        <v>8359.01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975100</v>
      </c>
      <c r="I10" s="8">
        <v>591061.09</v>
      </c>
      <c r="J10" s="8">
        <v>591061.09</v>
      </c>
      <c r="K10" s="8">
        <v>0</v>
      </c>
      <c r="L10" s="8">
        <v>0</v>
      </c>
      <c r="M10" s="8">
        <v>591061.09</v>
      </c>
      <c r="N10" s="8">
        <f t="shared" si="1"/>
        <v>384038.91000000003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278300</v>
      </c>
      <c r="I12" s="8">
        <f t="shared" si="2"/>
        <v>122233.54</v>
      </c>
      <c r="J12" s="8">
        <f t="shared" si="2"/>
        <v>122233.54</v>
      </c>
      <c r="K12" s="8">
        <f t="shared" si="2"/>
        <v>0</v>
      </c>
      <c r="L12" s="8">
        <f t="shared" si="2"/>
        <v>0</v>
      </c>
      <c r="M12" s="8">
        <f t="shared" si="2"/>
        <v>122233.54</v>
      </c>
      <c r="N12" s="8">
        <f t="shared" si="1"/>
        <v>156066.46000000002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275900</v>
      </c>
      <c r="I13" s="8">
        <v>122233.54</v>
      </c>
      <c r="J13" s="8">
        <v>122233.54</v>
      </c>
      <c r="K13" s="8">
        <v>0</v>
      </c>
      <c r="L13" s="8">
        <v>0</v>
      </c>
      <c r="M13" s="8">
        <v>122233.54</v>
      </c>
      <c r="N13" s="8">
        <f t="shared" si="1"/>
        <v>153666.46000000002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474600</v>
      </c>
      <c r="I15" s="4">
        <f>I16+I24+I30</f>
        <v>285917.95999999996</v>
      </c>
      <c r="J15" s="4">
        <f>J16+J24+J30</f>
        <v>285917.95999999996</v>
      </c>
      <c r="K15" s="4">
        <f>K16+K28</f>
        <v>0</v>
      </c>
      <c r="L15" s="4">
        <f>L16+L28</f>
        <v>0</v>
      </c>
      <c r="M15" s="4">
        <f>M16+M24+M30</f>
        <v>285917.95999999996</v>
      </c>
      <c r="N15" s="4">
        <f t="shared" si="1"/>
        <v>188682.04000000004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322300</v>
      </c>
      <c r="I16" s="8">
        <f>I17+I18+I20+I21</f>
        <v>235756.43</v>
      </c>
      <c r="J16" s="8">
        <f>J17+J18+J20+J21</f>
        <v>235756.43</v>
      </c>
      <c r="K16" s="8">
        <f>K17+K18+K19+K20+K21</f>
        <v>0</v>
      </c>
      <c r="L16" s="8">
        <f>L17+L18+L19+L20+L21</f>
        <v>0</v>
      </c>
      <c r="M16" s="8">
        <f>M17+M18+M20+M21</f>
        <v>235756.43</v>
      </c>
      <c r="N16" s="8">
        <f t="shared" si="1"/>
        <v>86543.57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48000</v>
      </c>
      <c r="I17" s="8">
        <v>29832.93</v>
      </c>
      <c r="J17" s="8">
        <v>29832.93</v>
      </c>
      <c r="K17" s="8">
        <v>0</v>
      </c>
      <c r="L17" s="8">
        <v>0</v>
      </c>
      <c r="M17" s="8">
        <v>29832.93</v>
      </c>
      <c r="N17" s="8">
        <f t="shared" si="1"/>
        <v>18167.07</v>
      </c>
      <c r="O17" s="8">
        <v>0</v>
      </c>
    </row>
    <row r="18" spans="1:15" s="83" customFormat="1" ht="17.25" customHeight="1">
      <c r="A18" s="5" t="s">
        <v>495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5500</v>
      </c>
      <c r="I18" s="8">
        <v>2316.05</v>
      </c>
      <c r="J18" s="8">
        <v>2316.05</v>
      </c>
      <c r="K18" s="8">
        <v>0</v>
      </c>
      <c r="L18" s="8">
        <v>0</v>
      </c>
      <c r="M18" s="8">
        <v>2316.05</v>
      </c>
      <c r="N18" s="8">
        <f t="shared" si="1"/>
        <v>3183.95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9700</v>
      </c>
      <c r="I20" s="8">
        <v>7250</v>
      </c>
      <c r="J20" s="8">
        <v>7250</v>
      </c>
      <c r="K20" s="8">
        <v>0</v>
      </c>
      <c r="L20" s="8">
        <v>0</v>
      </c>
      <c r="M20" s="8">
        <v>7250</v>
      </c>
      <c r="N20" s="8">
        <f t="shared" si="1"/>
        <v>2450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259100</v>
      </c>
      <c r="I21" s="8">
        <v>196357.45</v>
      </c>
      <c r="J21" s="8">
        <v>196357.45</v>
      </c>
      <c r="K21" s="8">
        <v>0</v>
      </c>
      <c r="L21" s="8">
        <v>0</v>
      </c>
      <c r="M21" s="8">
        <v>196357.45</v>
      </c>
      <c r="N21" s="8">
        <f t="shared" si="1"/>
        <v>62742.54999999999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373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108800</v>
      </c>
      <c r="I24" s="8">
        <f>I25+I28</f>
        <v>50161.53</v>
      </c>
      <c r="J24" s="8">
        <f>J25+J28</f>
        <v>50161.53</v>
      </c>
      <c r="K24" s="8">
        <f>K25</f>
        <v>0</v>
      </c>
      <c r="L24" s="8">
        <f>L25</f>
        <v>0</v>
      </c>
      <c r="M24" s="8">
        <f>M25+M28</f>
        <v>50161.53</v>
      </c>
      <c r="N24" s="8">
        <f t="shared" si="1"/>
        <v>58638.47</v>
      </c>
      <c r="O24" s="8">
        <v>0</v>
      </c>
    </row>
    <row r="25" spans="1:15" s="83" customFormat="1" ht="26.25" customHeight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91600</v>
      </c>
      <c r="I25" s="8">
        <f>I26</f>
        <v>33099</v>
      </c>
      <c r="J25" s="8">
        <f>J26</f>
        <v>33099</v>
      </c>
      <c r="K25" s="8">
        <f>K27</f>
        <v>0</v>
      </c>
      <c r="L25" s="8">
        <f>L27</f>
        <v>0</v>
      </c>
      <c r="M25" s="8">
        <f>M26</f>
        <v>33099</v>
      </c>
      <c r="N25" s="8">
        <f t="shared" si="1"/>
        <v>58501</v>
      </c>
      <c r="O25" s="8">
        <v>0</v>
      </c>
    </row>
    <row r="26" spans="1:15" s="83" customFormat="1" ht="24" customHeight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91600</v>
      </c>
      <c r="I26" s="8">
        <v>33099</v>
      </c>
      <c r="J26" s="8">
        <v>33099</v>
      </c>
      <c r="K26" s="8">
        <v>0</v>
      </c>
      <c r="L26" s="8">
        <v>0</v>
      </c>
      <c r="M26" s="8">
        <v>33099</v>
      </c>
      <c r="N26" s="8">
        <f>H26-J26</f>
        <v>58501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3" ref="H27:J28">H28</f>
        <v>17200</v>
      </c>
      <c r="I27" s="8">
        <f t="shared" si="3"/>
        <v>17062.53</v>
      </c>
      <c r="J27" s="8">
        <f t="shared" si="3"/>
        <v>17062.53</v>
      </c>
      <c r="K27" s="8">
        <v>0</v>
      </c>
      <c r="L27" s="8">
        <v>0</v>
      </c>
      <c r="M27" s="8">
        <f>M28</f>
        <v>17062.53</v>
      </c>
      <c r="N27" s="8">
        <f t="shared" si="1"/>
        <v>137.47000000000116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3"/>
        <v>17200</v>
      </c>
      <c r="I28" s="8">
        <f t="shared" si="3"/>
        <v>17062.53</v>
      </c>
      <c r="J28" s="8">
        <f t="shared" si="3"/>
        <v>17062.53</v>
      </c>
      <c r="K28" s="8">
        <f>K29</f>
        <v>0</v>
      </c>
      <c r="L28" s="8">
        <f>L29</f>
        <v>0</v>
      </c>
      <c r="M28" s="8">
        <f>M29</f>
        <v>17062.53</v>
      </c>
      <c r="N28" s="8">
        <f t="shared" si="1"/>
        <v>137.47000000000116</v>
      </c>
      <c r="O28" s="8">
        <v>0</v>
      </c>
    </row>
    <row r="29" spans="1:15" s="83" customFormat="1" ht="32.25" customHeight="1">
      <c r="A29" s="5" t="s">
        <v>434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17200</v>
      </c>
      <c r="I29" s="8">
        <v>17062.53</v>
      </c>
      <c r="J29" s="8">
        <v>17062.53</v>
      </c>
      <c r="K29" s="8">
        <v>0</v>
      </c>
      <c r="L29" s="8">
        <v>0</v>
      </c>
      <c r="M29" s="8">
        <v>17062.53</v>
      </c>
      <c r="N29" s="8">
        <f t="shared" si="1"/>
        <v>137.47000000000116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4" ref="H30:M30">H31</f>
        <v>43500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1"/>
        <v>43500</v>
      </c>
      <c r="O30" s="8">
        <v>0</v>
      </c>
      <c r="P30" s="11"/>
    </row>
    <row r="31" spans="1:15" s="83" customFormat="1" ht="18.75" customHeight="1">
      <c r="A31" s="5" t="s">
        <v>495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43500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43500</v>
      </c>
      <c r="O31" s="8">
        <v>0</v>
      </c>
    </row>
    <row r="32" spans="1:254" s="68" customFormat="1" ht="33.75" customHeight="1">
      <c r="A32" s="1" t="s">
        <v>345</v>
      </c>
      <c r="B32" s="2">
        <v>951</v>
      </c>
      <c r="C32" s="2" t="s">
        <v>13</v>
      </c>
      <c r="D32" s="3" t="s">
        <v>344</v>
      </c>
      <c r="E32" s="3" t="s">
        <v>1</v>
      </c>
      <c r="F32" s="3" t="s">
        <v>1</v>
      </c>
      <c r="G32" s="3" t="s">
        <v>1</v>
      </c>
      <c r="H32" s="4">
        <f>H33+H43</f>
        <v>15000</v>
      </c>
      <c r="I32" s="4">
        <f>I33</f>
        <v>14460</v>
      </c>
      <c r="J32" s="4">
        <f>J33</f>
        <v>14460</v>
      </c>
      <c r="K32" s="4">
        <f>K33+K43</f>
        <v>0</v>
      </c>
      <c r="L32" s="4">
        <f>L33+L43</f>
        <v>0</v>
      </c>
      <c r="M32" s="4">
        <f>M33</f>
        <v>14460</v>
      </c>
      <c r="N32" s="4">
        <f t="shared" si="1"/>
        <v>540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344</v>
      </c>
      <c r="E33" s="7" t="s">
        <v>16</v>
      </c>
      <c r="F33" s="7">
        <v>220</v>
      </c>
      <c r="G33" s="7" t="s">
        <v>1</v>
      </c>
      <c r="H33" s="8">
        <f>H34</f>
        <v>15000</v>
      </c>
      <c r="I33" s="8">
        <f>I34</f>
        <v>14460</v>
      </c>
      <c r="J33" s="8">
        <f>J34</f>
        <v>14460</v>
      </c>
      <c r="K33" s="8">
        <f>K34+K35+K36+K37+K38</f>
        <v>0</v>
      </c>
      <c r="L33" s="8">
        <f>L34+L35+L36+L37+L38</f>
        <v>0</v>
      </c>
      <c r="M33" s="8">
        <f>M34</f>
        <v>14460</v>
      </c>
      <c r="N33" s="8">
        <f t="shared" si="1"/>
        <v>540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344</v>
      </c>
      <c r="E34" s="7" t="s">
        <v>16</v>
      </c>
      <c r="F34" s="7">
        <v>226</v>
      </c>
      <c r="G34" s="7">
        <v>100</v>
      </c>
      <c r="H34" s="8">
        <v>15000</v>
      </c>
      <c r="I34" s="8">
        <v>14460</v>
      </c>
      <c r="J34" s="8">
        <v>14460</v>
      </c>
      <c r="K34" s="8">
        <v>0</v>
      </c>
      <c r="L34" s="8">
        <v>0</v>
      </c>
      <c r="M34" s="8">
        <v>14460</v>
      </c>
      <c r="N34" s="8">
        <f t="shared" si="1"/>
        <v>540</v>
      </c>
      <c r="O34" s="8">
        <v>0</v>
      </c>
    </row>
    <row r="35" spans="1:254" s="68" customFormat="1" ht="104.25" customHeight="1">
      <c r="A35" s="1" t="s">
        <v>374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200</v>
      </c>
      <c r="J35" s="4">
        <f t="shared" si="5"/>
        <v>200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200</v>
      </c>
      <c r="J36" s="8">
        <f t="shared" si="5"/>
        <v>200</v>
      </c>
      <c r="K36" s="8">
        <f t="shared" si="6"/>
        <v>0</v>
      </c>
      <c r="L36" s="8">
        <f t="shared" si="6"/>
        <v>0</v>
      </c>
      <c r="M36" s="8">
        <f t="shared" si="6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434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418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7500</v>
      </c>
      <c r="I38" s="4">
        <f t="shared" si="7"/>
        <v>3724</v>
      </c>
      <c r="J38" s="4">
        <f t="shared" si="7"/>
        <v>3724</v>
      </c>
      <c r="K38" s="4">
        <f aca="true" t="shared" si="8" ref="K38:M39">K39</f>
        <v>0</v>
      </c>
      <c r="L38" s="4">
        <f t="shared" si="8"/>
        <v>0</v>
      </c>
      <c r="M38" s="4">
        <f t="shared" si="8"/>
        <v>3724</v>
      </c>
      <c r="N38" s="8">
        <f t="shared" si="1"/>
        <v>3776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7"/>
        <v>7500</v>
      </c>
      <c r="I39" s="8">
        <f t="shared" si="7"/>
        <v>3724</v>
      </c>
      <c r="J39" s="8">
        <f t="shared" si="7"/>
        <v>3724</v>
      </c>
      <c r="K39" s="8">
        <f t="shared" si="8"/>
        <v>0</v>
      </c>
      <c r="L39" s="8">
        <f t="shared" si="8"/>
        <v>0</v>
      </c>
      <c r="M39" s="8">
        <f t="shared" si="8"/>
        <v>3724</v>
      </c>
      <c r="N39" s="8">
        <f t="shared" si="1"/>
        <v>3776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7500</v>
      </c>
      <c r="I40" s="8">
        <v>3724</v>
      </c>
      <c r="J40" s="8">
        <v>3724</v>
      </c>
      <c r="K40" s="8">
        <v>0</v>
      </c>
      <c r="L40" s="8">
        <v>0</v>
      </c>
      <c r="M40" s="8">
        <v>3724</v>
      </c>
      <c r="N40" s="8">
        <f t="shared" si="1"/>
        <v>3776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491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15800</v>
      </c>
      <c r="I44" s="4">
        <f>I46</f>
        <v>12600</v>
      </c>
      <c r="J44" s="4">
        <f>J46</f>
        <v>12600</v>
      </c>
      <c r="K44" s="4">
        <f>K45</f>
        <v>0</v>
      </c>
      <c r="L44" s="4">
        <f>L46</f>
        <v>0</v>
      </c>
      <c r="M44" s="4">
        <f>M46</f>
        <v>12600</v>
      </c>
      <c r="N44" s="4">
        <f>H44-J44</f>
        <v>3200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491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15800</v>
      </c>
      <c r="I45" s="8">
        <f t="shared" si="10"/>
        <v>12600</v>
      </c>
      <c r="J45" s="8">
        <f t="shared" si="10"/>
        <v>12600</v>
      </c>
      <c r="K45" s="8">
        <f t="shared" si="10"/>
        <v>0</v>
      </c>
      <c r="L45" s="8">
        <f t="shared" si="10"/>
        <v>0</v>
      </c>
      <c r="M45" s="8">
        <f t="shared" si="10"/>
        <v>12600</v>
      </c>
      <c r="N45" s="8">
        <f>H45-J45</f>
        <v>3200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491</v>
      </c>
      <c r="D46" s="7" t="s">
        <v>129</v>
      </c>
      <c r="E46" s="7">
        <v>540</v>
      </c>
      <c r="F46" s="7">
        <v>251</v>
      </c>
      <c r="G46" s="7">
        <v>100</v>
      </c>
      <c r="H46" s="8">
        <v>15800</v>
      </c>
      <c r="I46" s="8">
        <v>12600</v>
      </c>
      <c r="J46" s="8">
        <v>12600</v>
      </c>
      <c r="K46" s="8">
        <f>K51</f>
        <v>0</v>
      </c>
      <c r="L46" s="8">
        <f>L51</f>
        <v>0</v>
      </c>
      <c r="M46" s="8">
        <v>12600</v>
      </c>
      <c r="N46" s="8">
        <f>H46-J46</f>
        <v>3200</v>
      </c>
      <c r="O46" s="8">
        <v>0</v>
      </c>
    </row>
    <row r="47" spans="1:15" s="84" customFormat="1" ht="36.75" customHeight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11" ref="H47:J48">H48</f>
        <v>196000</v>
      </c>
      <c r="I47" s="4">
        <f t="shared" si="11"/>
        <v>196000</v>
      </c>
      <c r="J47" s="4">
        <f t="shared" si="11"/>
        <v>196000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196000</v>
      </c>
      <c r="N47" s="8">
        <f t="shared" si="1"/>
        <v>0</v>
      </c>
      <c r="O47" s="8">
        <v>0</v>
      </c>
    </row>
    <row r="48" spans="1:15" s="83" customFormat="1" ht="20.25" customHeight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11"/>
        <v>196000</v>
      </c>
      <c r="I48" s="8">
        <f t="shared" si="11"/>
        <v>196000</v>
      </c>
      <c r="J48" s="8">
        <f t="shared" si="11"/>
        <v>196000</v>
      </c>
      <c r="K48" s="8">
        <f t="shared" si="12"/>
        <v>0</v>
      </c>
      <c r="L48" s="8">
        <f t="shared" si="12"/>
        <v>0</v>
      </c>
      <c r="M48" s="8">
        <f t="shared" si="12"/>
        <v>196000</v>
      </c>
      <c r="N48" s="8">
        <f t="shared" si="1"/>
        <v>0</v>
      </c>
      <c r="O48" s="8">
        <v>0</v>
      </c>
    </row>
    <row r="49" spans="1:15" s="83" customFormat="1" ht="18.75" customHeight="1">
      <c r="A49" s="5" t="s">
        <v>437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196000</v>
      </c>
      <c r="I49" s="8">
        <v>196000</v>
      </c>
      <c r="J49" s="8">
        <v>196000</v>
      </c>
      <c r="K49" s="8">
        <v>0</v>
      </c>
      <c r="L49" s="8">
        <v>0</v>
      </c>
      <c r="M49" s="8">
        <v>196000</v>
      </c>
      <c r="N49" s="8">
        <f t="shared" si="1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435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415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60000</v>
      </c>
      <c r="I60" s="4">
        <f t="shared" si="16"/>
        <v>50329.19</v>
      </c>
      <c r="J60" s="4">
        <f t="shared" si="16"/>
        <v>50329.19</v>
      </c>
      <c r="K60" s="4">
        <f t="shared" si="16"/>
        <v>0</v>
      </c>
      <c r="L60" s="4">
        <f t="shared" si="16"/>
        <v>0</v>
      </c>
      <c r="M60" s="4">
        <f t="shared" si="16"/>
        <v>50329.19</v>
      </c>
      <c r="N60" s="4">
        <f t="shared" si="1"/>
        <v>9670.809999999998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50329.19</v>
      </c>
      <c r="J61" s="8">
        <f>J63+J64</f>
        <v>50329.19</v>
      </c>
      <c r="K61" s="8">
        <f>K63+K62</f>
        <v>0</v>
      </c>
      <c r="L61" s="8">
        <f>L63+L62</f>
        <v>0</v>
      </c>
      <c r="M61" s="8">
        <f>M63+M64</f>
        <v>50329.19</v>
      </c>
      <c r="N61" s="8">
        <f t="shared" si="1"/>
        <v>9670.809999999998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436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49636</v>
      </c>
      <c r="J63" s="8">
        <v>49636</v>
      </c>
      <c r="K63" s="8">
        <v>0</v>
      </c>
      <c r="L63" s="8">
        <v>0</v>
      </c>
      <c r="M63" s="8">
        <v>49636</v>
      </c>
      <c r="N63" s="8">
        <f t="shared" si="1"/>
        <v>9364</v>
      </c>
      <c r="O63" s="8">
        <v>0</v>
      </c>
    </row>
    <row r="64" spans="1:15" s="83" customFormat="1" ht="31.5" customHeight="1">
      <c r="A64" s="5" t="s">
        <v>494</v>
      </c>
      <c r="B64" s="6">
        <v>951</v>
      </c>
      <c r="C64" s="6" t="s">
        <v>34</v>
      </c>
      <c r="D64" s="7" t="s">
        <v>102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1"/>
        <v>306.80999999999995</v>
      </c>
      <c r="O64" s="8">
        <v>0</v>
      </c>
    </row>
    <row r="65" spans="1:254" s="68" customFormat="1" ht="35.25" customHeight="1">
      <c r="A65" s="1" t="s">
        <v>408</v>
      </c>
      <c r="B65" s="2">
        <v>951</v>
      </c>
      <c r="C65" s="2" t="s">
        <v>34</v>
      </c>
      <c r="D65" s="3" t="s">
        <v>406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41255</v>
      </c>
      <c r="J65" s="4">
        <f t="shared" si="17"/>
        <v>41255</v>
      </c>
      <c r="K65" s="4">
        <f t="shared" si="17"/>
        <v>0</v>
      </c>
      <c r="L65" s="4">
        <f t="shared" si="17"/>
        <v>0</v>
      </c>
      <c r="M65" s="4">
        <f t="shared" si="17"/>
        <v>41255</v>
      </c>
      <c r="N65" s="4">
        <f t="shared" si="1"/>
        <v>23745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406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41255</v>
      </c>
      <c r="J66" s="8">
        <f t="shared" si="17"/>
        <v>41255</v>
      </c>
      <c r="K66" s="8">
        <f>K67</f>
        <v>0</v>
      </c>
      <c r="L66" s="8">
        <f>L67</f>
        <v>0</v>
      </c>
      <c r="M66" s="8">
        <f t="shared" si="17"/>
        <v>41255</v>
      </c>
      <c r="N66" s="8">
        <f t="shared" si="1"/>
        <v>23745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406</v>
      </c>
      <c r="E67" s="7">
        <v>244</v>
      </c>
      <c r="F67" s="7">
        <v>226</v>
      </c>
      <c r="G67" s="7">
        <v>100</v>
      </c>
      <c r="H67" s="8">
        <v>65000</v>
      </c>
      <c r="I67" s="8">
        <v>41255</v>
      </c>
      <c r="J67" s="8">
        <v>41255</v>
      </c>
      <c r="K67" s="8">
        <v>0</v>
      </c>
      <c r="L67" s="8">
        <v>0</v>
      </c>
      <c r="M67" s="8">
        <v>41255</v>
      </c>
      <c r="N67" s="8">
        <f t="shared" si="1"/>
        <v>23745</v>
      </c>
      <c r="O67" s="8">
        <v>0</v>
      </c>
    </row>
    <row r="68" spans="1:254" s="68" customFormat="1" ht="48" customHeight="1">
      <c r="A68" s="1" t="s">
        <v>443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434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448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8"/>
        <v>109000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109000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109000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109000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34000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34000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345500</v>
      </c>
      <c r="I75" s="4">
        <f>I76+I85+I88</f>
        <v>288000</v>
      </c>
      <c r="J75" s="4">
        <f>J76+J85+J88</f>
        <v>288000</v>
      </c>
      <c r="K75" s="4">
        <f>K88+K76+K81+K85</f>
        <v>0</v>
      </c>
      <c r="L75" s="4">
        <f>L76+L85+L88</f>
        <v>0</v>
      </c>
      <c r="M75" s="4">
        <f>M76+M85+M88</f>
        <v>288000</v>
      </c>
      <c r="N75" s="4">
        <f t="shared" si="1"/>
        <v>57500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166500</v>
      </c>
      <c r="I76" s="8">
        <f t="shared" si="19"/>
        <v>109000</v>
      </c>
      <c r="J76" s="8">
        <f t="shared" si="19"/>
        <v>109000</v>
      </c>
      <c r="K76" s="8">
        <f t="shared" si="19"/>
        <v>0</v>
      </c>
      <c r="L76" s="8">
        <f t="shared" si="19"/>
        <v>0</v>
      </c>
      <c r="M76" s="8">
        <f t="shared" si="19"/>
        <v>109000</v>
      </c>
      <c r="N76" s="8">
        <f t="shared" si="1"/>
        <v>57500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57500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57500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109000</v>
      </c>
      <c r="I78" s="8">
        <v>109000</v>
      </c>
      <c r="J78" s="8">
        <v>109000</v>
      </c>
      <c r="K78" s="8">
        <v>0</v>
      </c>
      <c r="L78" s="8">
        <v>0</v>
      </c>
      <c r="M78" s="8">
        <v>109000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59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83" customFormat="1" ht="21.75" customHeight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9000</v>
      </c>
      <c r="I85" s="8">
        <f>I86+I87</f>
        <v>9000</v>
      </c>
      <c r="J85" s="8">
        <f>J86+J87</f>
        <v>9000</v>
      </c>
      <c r="K85" s="8">
        <f>K87</f>
        <v>0</v>
      </c>
      <c r="L85" s="8">
        <f>L87</f>
        <v>0</v>
      </c>
      <c r="M85" s="8">
        <f>M86+M87</f>
        <v>9000</v>
      </c>
      <c r="N85" s="8">
        <f t="shared" si="21"/>
        <v>0</v>
      </c>
      <c r="O85" s="8">
        <v>0</v>
      </c>
    </row>
    <row r="86" spans="1:15" s="83" customFormat="1" ht="21.75" customHeight="1">
      <c r="A86" s="5" t="s">
        <v>436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6000</v>
      </c>
      <c r="I86" s="8">
        <v>6000</v>
      </c>
      <c r="J86" s="8">
        <v>6000</v>
      </c>
      <c r="K86" s="8">
        <v>0</v>
      </c>
      <c r="L86" s="8">
        <v>0</v>
      </c>
      <c r="M86" s="8">
        <v>6000</v>
      </c>
      <c r="N86" s="8">
        <f>H86-J86</f>
        <v>0</v>
      </c>
      <c r="O86" s="8">
        <v>0</v>
      </c>
    </row>
    <row r="87" spans="1:15" s="83" customFormat="1" ht="21.75" customHeight="1">
      <c r="A87" s="5" t="s">
        <v>436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3000</v>
      </c>
      <c r="I87" s="8">
        <v>3000</v>
      </c>
      <c r="J87" s="8">
        <v>3000</v>
      </c>
      <c r="K87" s="8">
        <v>0</v>
      </c>
      <c r="L87" s="8">
        <v>0</v>
      </c>
      <c r="M87" s="8">
        <v>3000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170000</v>
      </c>
      <c r="I88" s="8">
        <f>I89+I90</f>
        <v>170000</v>
      </c>
      <c r="J88" s="8">
        <f>J89+J90</f>
        <v>170000</v>
      </c>
      <c r="K88" s="8">
        <f>K89</f>
        <v>0</v>
      </c>
      <c r="L88" s="8">
        <f>L89</f>
        <v>0</v>
      </c>
      <c r="M88" s="8">
        <f>M89+M90</f>
        <v>170000</v>
      </c>
      <c r="N88" s="8">
        <f t="shared" si="21"/>
        <v>0</v>
      </c>
      <c r="O88" s="8">
        <v>0</v>
      </c>
    </row>
    <row r="89" spans="1:15" s="83" customFormat="1" ht="22.5" customHeight="1">
      <c r="A89" s="5" t="s">
        <v>437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170000</v>
      </c>
      <c r="I89" s="8">
        <v>170000</v>
      </c>
      <c r="J89" s="8">
        <v>170000</v>
      </c>
      <c r="K89" s="8">
        <v>0</v>
      </c>
      <c r="L89" s="8">
        <v>0</v>
      </c>
      <c r="M89" s="8">
        <v>170000</v>
      </c>
      <c r="N89" s="8">
        <f t="shared" si="21"/>
        <v>0</v>
      </c>
      <c r="O89" s="8">
        <v>0</v>
      </c>
    </row>
    <row r="90" spans="1:15" s="83" customFormat="1" ht="22.5" customHeight="1" hidden="1">
      <c r="A90" s="5" t="s">
        <v>437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47.25" customHeight="1" hidden="1">
      <c r="A91" s="1" t="s">
        <v>418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 t="shared" si="21"/>
        <v>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 hidden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0</v>
      </c>
      <c r="I92" s="8">
        <f t="shared" si="23"/>
        <v>0</v>
      </c>
      <c r="J92" s="8">
        <f t="shared" si="23"/>
        <v>0</v>
      </c>
      <c r="K92" s="8">
        <f t="shared" si="23"/>
        <v>0</v>
      </c>
      <c r="L92" s="8">
        <f t="shared" si="23"/>
        <v>0</v>
      </c>
      <c r="M92" s="8">
        <f t="shared" si="23"/>
        <v>0</v>
      </c>
      <c r="N92" s="8">
        <f t="shared" si="21"/>
        <v>0</v>
      </c>
      <c r="O92" s="8">
        <v>0</v>
      </c>
    </row>
    <row r="93" spans="1:15" s="83" customFormat="1" ht="36.75" customHeight="1" hidden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0</v>
      </c>
      <c r="I93" s="8">
        <v>0</v>
      </c>
      <c r="J93" s="8">
        <v>0</v>
      </c>
      <c r="K93" s="8">
        <f>K97</f>
        <v>0</v>
      </c>
      <c r="L93" s="8">
        <f>L97</f>
        <v>0</v>
      </c>
      <c r="M93" s="8">
        <v>0</v>
      </c>
      <c r="N93" s="8">
        <f t="shared" si="21"/>
        <v>0</v>
      </c>
      <c r="O93" s="8">
        <v>0</v>
      </c>
    </row>
    <row r="94" spans="1:254" s="68" customFormat="1" ht="62.25" customHeight="1" hidden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>H94-J94</f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0</v>
      </c>
      <c r="I95" s="8">
        <f t="shared" si="24"/>
        <v>0</v>
      </c>
      <c r="J95" s="8">
        <f t="shared" si="24"/>
        <v>0</v>
      </c>
      <c r="K95" s="8">
        <f t="shared" si="24"/>
        <v>0</v>
      </c>
      <c r="L95" s="8">
        <f t="shared" si="24"/>
        <v>0</v>
      </c>
      <c r="M95" s="8">
        <f t="shared" si="24"/>
        <v>0</v>
      </c>
      <c r="N95" s="8">
        <f>H95-J95</f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K101</f>
        <v>0</v>
      </c>
      <c r="L96" s="8">
        <f>L101</f>
        <v>0</v>
      </c>
      <c r="M96" s="8">
        <v>0</v>
      </c>
      <c r="N96" s="8">
        <f>H96-J96</f>
        <v>0</v>
      </c>
      <c r="O96" s="8">
        <v>0</v>
      </c>
    </row>
    <row r="97" spans="1:254" s="68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 aca="true" t="shared" si="25" ref="H97:M97">H98+H102+H106</f>
        <v>240200</v>
      </c>
      <c r="I97" s="4">
        <f t="shared" si="25"/>
        <v>157455.97</v>
      </c>
      <c r="J97" s="4">
        <f t="shared" si="25"/>
        <v>157455.97</v>
      </c>
      <c r="K97" s="4">
        <f t="shared" si="25"/>
        <v>0</v>
      </c>
      <c r="L97" s="4">
        <f t="shared" si="25"/>
        <v>0</v>
      </c>
      <c r="M97" s="4">
        <f t="shared" si="25"/>
        <v>157455.97</v>
      </c>
      <c r="N97" s="4">
        <f t="shared" si="21"/>
        <v>82744.03</v>
      </c>
      <c r="O97" s="4">
        <v>0</v>
      </c>
      <c r="P97" s="84"/>
      <c r="Q97" s="84"/>
      <c r="R97" s="109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226100</v>
      </c>
      <c r="I98" s="8">
        <f>I99+I100+I101</f>
        <v>143655.97</v>
      </c>
      <c r="J98" s="8">
        <f>J99+J100+J101</f>
        <v>143655.97</v>
      </c>
      <c r="K98" s="8">
        <f>K99+K101</f>
        <v>0</v>
      </c>
      <c r="L98" s="8">
        <f>L99+L101</f>
        <v>0</v>
      </c>
      <c r="M98" s="8">
        <f>M99+M100+M101</f>
        <v>143655.97</v>
      </c>
      <c r="N98" s="8">
        <f t="shared" si="21"/>
        <v>82444.03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170200</v>
      </c>
      <c r="I99" s="8">
        <v>107368.58</v>
      </c>
      <c r="J99" s="8">
        <v>107368.58</v>
      </c>
      <c r="K99" s="8">
        <v>0</v>
      </c>
      <c r="L99" s="8">
        <v>0</v>
      </c>
      <c r="M99" s="8">
        <v>107368.58</v>
      </c>
      <c r="N99" s="8">
        <f t="shared" si="21"/>
        <v>62831.42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3400</v>
      </c>
      <c r="I100" s="8">
        <v>3380.94</v>
      </c>
      <c r="J100" s="8">
        <v>3380.94</v>
      </c>
      <c r="K100" s="8">
        <v>0</v>
      </c>
      <c r="L100" s="8">
        <v>0</v>
      </c>
      <c r="M100" s="8">
        <v>3380.94</v>
      </c>
      <c r="N100" s="8">
        <f>H100-J100</f>
        <v>19.059999999999945</v>
      </c>
      <c r="O100" s="8">
        <v>0</v>
      </c>
    </row>
    <row r="101" spans="1:15" s="83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320</v>
      </c>
      <c r="F101" s="7" t="s">
        <v>10</v>
      </c>
      <c r="G101" s="7">
        <v>415</v>
      </c>
      <c r="H101" s="8">
        <v>52500</v>
      </c>
      <c r="I101" s="8">
        <v>32906.45</v>
      </c>
      <c r="J101" s="8">
        <v>32906.45</v>
      </c>
      <c r="K101" s="8">
        <v>0</v>
      </c>
      <c r="L101" s="8">
        <v>0</v>
      </c>
      <c r="M101" s="8">
        <v>32906.45</v>
      </c>
      <c r="N101" s="8">
        <f t="shared" si="21"/>
        <v>19593.550000000003</v>
      </c>
      <c r="O101" s="8">
        <v>0</v>
      </c>
    </row>
    <row r="102" spans="1:15" s="83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H103+H104+H105</f>
        <v>13800</v>
      </c>
      <c r="I102" s="8">
        <f>I103+I104+I105</f>
        <v>13800</v>
      </c>
      <c r="J102" s="8">
        <f>J103+J104+J105</f>
        <v>13800</v>
      </c>
      <c r="K102" s="8">
        <f>K104</f>
        <v>0</v>
      </c>
      <c r="L102" s="8">
        <f>L104</f>
        <v>0</v>
      </c>
      <c r="M102" s="8">
        <f>M103+M104+M105</f>
        <v>13800</v>
      </c>
      <c r="N102" s="8">
        <f t="shared" si="21"/>
        <v>0</v>
      </c>
      <c r="O102" s="8">
        <v>0</v>
      </c>
    </row>
    <row r="103" spans="1:15" s="83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3000</v>
      </c>
      <c r="I103" s="8">
        <v>3000</v>
      </c>
      <c r="J103" s="8">
        <v>3000</v>
      </c>
      <c r="K103" s="8">
        <v>0</v>
      </c>
      <c r="L103" s="8">
        <v>0</v>
      </c>
      <c r="M103" s="8">
        <v>3000</v>
      </c>
      <c r="N103" s="8">
        <f>H103-J103</f>
        <v>0</v>
      </c>
      <c r="O103" s="8">
        <v>0</v>
      </c>
    </row>
    <row r="104" spans="1:15" s="83" customFormat="1" ht="21" customHeight="1">
      <c r="A104" s="5" t="s">
        <v>414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6900</v>
      </c>
      <c r="I104" s="8">
        <v>6900</v>
      </c>
      <c r="J104" s="8">
        <v>6900</v>
      </c>
      <c r="K104" s="8">
        <v>0</v>
      </c>
      <c r="L104" s="8">
        <v>0</v>
      </c>
      <c r="M104" s="8">
        <v>6900</v>
      </c>
      <c r="N104" s="8">
        <f>H104-J104</f>
        <v>0</v>
      </c>
      <c r="O104" s="8">
        <v>0</v>
      </c>
    </row>
    <row r="105" spans="1:15" s="83" customFormat="1" ht="21" customHeight="1">
      <c r="A105" s="5" t="s">
        <v>17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226</v>
      </c>
      <c r="G105" s="7">
        <v>415</v>
      </c>
      <c r="H105" s="8">
        <v>3900</v>
      </c>
      <c r="I105" s="8">
        <v>3900</v>
      </c>
      <c r="J105" s="8">
        <v>3900</v>
      </c>
      <c r="K105" s="8">
        <v>0</v>
      </c>
      <c r="L105" s="8">
        <v>0</v>
      </c>
      <c r="M105" s="8">
        <v>3900</v>
      </c>
      <c r="N105" s="8">
        <f>H105-J105</f>
        <v>0</v>
      </c>
      <c r="O105" s="8">
        <v>0</v>
      </c>
    </row>
    <row r="106" spans="1:15" s="83" customFormat="1" ht="22.5" customHeight="1">
      <c r="A106" s="5" t="s">
        <v>19</v>
      </c>
      <c r="B106" s="6">
        <v>951</v>
      </c>
      <c r="C106" s="6" t="s">
        <v>40</v>
      </c>
      <c r="D106" s="7" t="s">
        <v>120</v>
      </c>
      <c r="E106" s="7" t="s">
        <v>16</v>
      </c>
      <c r="F106" s="7" t="s">
        <v>20</v>
      </c>
      <c r="G106" s="7"/>
      <c r="H106" s="8">
        <f aca="true" t="shared" si="26" ref="H106:M106">H107</f>
        <v>300</v>
      </c>
      <c r="I106" s="8">
        <f t="shared" si="26"/>
        <v>0</v>
      </c>
      <c r="J106" s="8">
        <f t="shared" si="26"/>
        <v>0</v>
      </c>
      <c r="K106" s="8">
        <f t="shared" si="26"/>
        <v>0</v>
      </c>
      <c r="L106" s="8">
        <f t="shared" si="26"/>
        <v>0</v>
      </c>
      <c r="M106" s="8">
        <f t="shared" si="26"/>
        <v>0</v>
      </c>
      <c r="N106" s="8">
        <f t="shared" si="21"/>
        <v>300</v>
      </c>
      <c r="O106" s="8">
        <v>0</v>
      </c>
    </row>
    <row r="107" spans="1:15" s="83" customFormat="1" ht="32.25" customHeight="1">
      <c r="A107" s="5" t="s">
        <v>434</v>
      </c>
      <c r="B107" s="6">
        <v>951</v>
      </c>
      <c r="C107" s="6" t="s">
        <v>40</v>
      </c>
      <c r="D107" s="7" t="s">
        <v>120</v>
      </c>
      <c r="E107" s="7" t="s">
        <v>16</v>
      </c>
      <c r="F107" s="7">
        <v>346</v>
      </c>
      <c r="G107" s="7">
        <v>415</v>
      </c>
      <c r="H107" s="8">
        <v>300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21"/>
        <v>300</v>
      </c>
      <c r="O107" s="8">
        <v>0</v>
      </c>
    </row>
    <row r="108" spans="1:254" s="68" customFormat="1" ht="27.75" customHeight="1" hidden="1">
      <c r="A108" s="1" t="s">
        <v>41</v>
      </c>
      <c r="B108" s="2">
        <v>951</v>
      </c>
      <c r="C108" s="2" t="s">
        <v>43</v>
      </c>
      <c r="D108" s="3" t="s">
        <v>42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7" ref="I108:M109">I109</f>
        <v>0</v>
      </c>
      <c r="J108" s="4">
        <f t="shared" si="27"/>
        <v>0</v>
      </c>
      <c r="K108" s="4">
        <f t="shared" si="27"/>
        <v>0</v>
      </c>
      <c r="L108" s="4">
        <f t="shared" si="27"/>
        <v>0</v>
      </c>
      <c r="M108" s="4">
        <f t="shared" si="27"/>
        <v>0</v>
      </c>
      <c r="N108" s="8">
        <f t="shared" si="21"/>
        <v>0</v>
      </c>
      <c r="O108" s="8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13.5" customHeight="1" hidden="1">
      <c r="A109" s="5" t="s">
        <v>14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21"/>
        <v>0</v>
      </c>
      <c r="O109" s="8">
        <v>0</v>
      </c>
    </row>
    <row r="110" spans="1:15" s="83" customFormat="1" ht="18" customHeight="1" hidden="1">
      <c r="A110" s="5" t="s">
        <v>17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0</v>
      </c>
      <c r="O110" s="8">
        <v>0</v>
      </c>
    </row>
    <row r="111" spans="1:254" s="68" customFormat="1" ht="33.75" customHeight="1">
      <c r="A111" s="1" t="s">
        <v>41</v>
      </c>
      <c r="B111" s="2">
        <v>951</v>
      </c>
      <c r="C111" s="2" t="s">
        <v>43</v>
      </c>
      <c r="D111" s="3" t="s">
        <v>342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8" ref="I111:M112">I112</f>
        <v>1000</v>
      </c>
      <c r="J111" s="4">
        <f t="shared" si="28"/>
        <v>1000</v>
      </c>
      <c r="K111" s="4">
        <f t="shared" si="28"/>
        <v>0</v>
      </c>
      <c r="L111" s="4">
        <f t="shared" si="28"/>
        <v>0</v>
      </c>
      <c r="M111" s="4">
        <f t="shared" si="28"/>
        <v>1000</v>
      </c>
      <c r="N111" s="4">
        <f t="shared" si="21"/>
        <v>0</v>
      </c>
      <c r="O111" s="4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8" customHeight="1">
      <c r="A112" s="5" t="s">
        <v>14</v>
      </c>
      <c r="B112" s="6">
        <v>951</v>
      </c>
      <c r="C112" s="6" t="s">
        <v>43</v>
      </c>
      <c r="D112" s="7" t="s">
        <v>342</v>
      </c>
      <c r="E112" s="7" t="s">
        <v>16</v>
      </c>
      <c r="F112" s="7" t="s">
        <v>15</v>
      </c>
      <c r="G112" s="7" t="s">
        <v>1</v>
      </c>
      <c r="H112" s="8">
        <f>H113</f>
        <v>1000</v>
      </c>
      <c r="I112" s="8">
        <f t="shared" si="28"/>
        <v>1000</v>
      </c>
      <c r="J112" s="8">
        <f t="shared" si="28"/>
        <v>1000</v>
      </c>
      <c r="K112" s="8">
        <f t="shared" si="28"/>
        <v>0</v>
      </c>
      <c r="L112" s="8">
        <f t="shared" si="28"/>
        <v>0</v>
      </c>
      <c r="M112" s="8">
        <f t="shared" si="28"/>
        <v>1000</v>
      </c>
      <c r="N112" s="8">
        <f t="shared" si="21"/>
        <v>0</v>
      </c>
      <c r="O112" s="8">
        <v>0</v>
      </c>
    </row>
    <row r="113" spans="1:15" s="83" customFormat="1" ht="20.25" customHeight="1">
      <c r="A113" s="5" t="s">
        <v>438</v>
      </c>
      <c r="B113" s="6">
        <v>951</v>
      </c>
      <c r="C113" s="6" t="s">
        <v>43</v>
      </c>
      <c r="D113" s="7" t="s">
        <v>342</v>
      </c>
      <c r="E113" s="7" t="s">
        <v>16</v>
      </c>
      <c r="F113" s="7">
        <v>227</v>
      </c>
      <c r="G113" s="7">
        <v>100</v>
      </c>
      <c r="H113" s="8">
        <v>1000</v>
      </c>
      <c r="I113" s="8">
        <v>1000</v>
      </c>
      <c r="J113" s="8">
        <v>1000</v>
      </c>
      <c r="K113" s="8">
        <v>0</v>
      </c>
      <c r="L113" s="8">
        <v>0</v>
      </c>
      <c r="M113" s="8">
        <v>1000</v>
      </c>
      <c r="N113" s="8">
        <f t="shared" si="21"/>
        <v>0</v>
      </c>
      <c r="O113" s="8">
        <v>0</v>
      </c>
    </row>
    <row r="114" spans="1:254" s="68" customFormat="1" ht="63" customHeight="1" hidden="1">
      <c r="A114" s="1" t="s">
        <v>45</v>
      </c>
      <c r="B114" s="2">
        <v>951</v>
      </c>
      <c r="C114" s="2" t="s">
        <v>43</v>
      </c>
      <c r="D114" s="3" t="s">
        <v>121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8">
        <f t="shared" si="21"/>
        <v>0</v>
      </c>
      <c r="O114" s="8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20.25" customHeight="1" hidden="1">
      <c r="A115" s="5" t="s">
        <v>28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29</v>
      </c>
      <c r="G115" s="7" t="s">
        <v>1</v>
      </c>
      <c r="H115" s="8">
        <f>H116</f>
        <v>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21"/>
        <v>0</v>
      </c>
      <c r="O115" s="8">
        <v>0</v>
      </c>
    </row>
    <row r="116" spans="1:15" s="83" customFormat="1" ht="33.75" customHeight="1" hidden="1">
      <c r="A116" s="5" t="s">
        <v>31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32</v>
      </c>
      <c r="G116" s="7" t="s">
        <v>46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1"/>
        <v>0</v>
      </c>
      <c r="O116" s="8">
        <v>0</v>
      </c>
    </row>
    <row r="117" spans="1:254" s="68" customFormat="1" ht="26.25" customHeight="1" hidden="1">
      <c r="A117" s="1" t="s">
        <v>44</v>
      </c>
      <c r="B117" s="2">
        <v>951</v>
      </c>
      <c r="C117" s="2" t="s">
        <v>43</v>
      </c>
      <c r="D117" s="3" t="s">
        <v>121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21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18.75" customHeight="1" hidden="1">
      <c r="A118" s="5" t="s">
        <v>14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15</v>
      </c>
      <c r="G118" s="7" t="s">
        <v>1</v>
      </c>
      <c r="H118" s="8">
        <f>H119</f>
        <v>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21"/>
        <v>0</v>
      </c>
      <c r="O118" s="8">
        <v>0</v>
      </c>
    </row>
    <row r="119" spans="1:15" s="83" customFormat="1" ht="20.25" customHeight="1" hidden="1">
      <c r="A119" s="5" t="s">
        <v>17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18</v>
      </c>
      <c r="G119" s="7" t="s">
        <v>8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68" customFormat="1" ht="33" customHeight="1">
      <c r="A120" s="1" t="s">
        <v>47</v>
      </c>
      <c r="B120" s="2">
        <v>951</v>
      </c>
      <c r="C120" s="2" t="s">
        <v>492</v>
      </c>
      <c r="D120" s="3" t="s">
        <v>131</v>
      </c>
      <c r="E120" s="3" t="s">
        <v>1</v>
      </c>
      <c r="F120" s="3" t="s">
        <v>1</v>
      </c>
      <c r="G120" s="3" t="s">
        <v>1</v>
      </c>
      <c r="H120" s="4">
        <f>H121</f>
        <v>1000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4">
        <f t="shared" si="21"/>
        <v>1000</v>
      </c>
      <c r="O120" s="4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9.5" customHeight="1">
      <c r="A121" s="5" t="s">
        <v>14</v>
      </c>
      <c r="B121" s="6">
        <v>951</v>
      </c>
      <c r="C121" s="6" t="s">
        <v>492</v>
      </c>
      <c r="D121" s="7" t="s">
        <v>131</v>
      </c>
      <c r="E121" s="7" t="s">
        <v>16</v>
      </c>
      <c r="F121" s="7">
        <v>220</v>
      </c>
      <c r="G121" s="7" t="s">
        <v>1</v>
      </c>
      <c r="H121" s="8">
        <f>H122</f>
        <v>1000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21"/>
        <v>1000</v>
      </c>
      <c r="O121" s="8">
        <v>0</v>
      </c>
    </row>
    <row r="122" spans="1:15" s="83" customFormat="1" ht="21" customHeight="1">
      <c r="A122" s="5" t="s">
        <v>17</v>
      </c>
      <c r="B122" s="6">
        <v>951</v>
      </c>
      <c r="C122" s="6" t="s">
        <v>492</v>
      </c>
      <c r="D122" s="7" t="s">
        <v>131</v>
      </c>
      <c r="E122" s="7" t="s">
        <v>16</v>
      </c>
      <c r="F122" s="7">
        <v>226</v>
      </c>
      <c r="G122" s="7">
        <v>100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1000</v>
      </c>
      <c r="O122" s="8">
        <v>0</v>
      </c>
    </row>
    <row r="123" spans="1:254" s="68" customFormat="1" ht="31.5" customHeight="1">
      <c r="A123" s="1" t="s">
        <v>442</v>
      </c>
      <c r="B123" s="2">
        <v>951</v>
      </c>
      <c r="C123" s="32" t="s">
        <v>493</v>
      </c>
      <c r="D123" s="32" t="s">
        <v>441</v>
      </c>
      <c r="E123" s="3"/>
      <c r="F123" s="3"/>
      <c r="G123" s="3"/>
      <c r="H123" s="4">
        <f>H124</f>
        <v>1000</v>
      </c>
      <c r="I123" s="4">
        <f aca="true" t="shared" si="32" ref="I123:M124">I124</f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8">
        <f t="shared" si="21"/>
        <v>1000</v>
      </c>
      <c r="O123" s="8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0.25" customHeight="1">
      <c r="A124" s="5" t="s">
        <v>19</v>
      </c>
      <c r="B124" s="6">
        <v>951</v>
      </c>
      <c r="C124" s="33" t="s">
        <v>493</v>
      </c>
      <c r="D124" s="33" t="s">
        <v>441</v>
      </c>
      <c r="E124" s="7">
        <v>244</v>
      </c>
      <c r="F124" s="7">
        <v>220</v>
      </c>
      <c r="G124" s="7"/>
      <c r="H124" s="8">
        <f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 t="shared" si="21"/>
        <v>1000</v>
      </c>
      <c r="O124" s="8">
        <v>0</v>
      </c>
    </row>
    <row r="125" spans="1:15" s="83" customFormat="1" ht="20.25" customHeight="1">
      <c r="A125" s="5" t="s">
        <v>438</v>
      </c>
      <c r="B125" s="6">
        <v>951</v>
      </c>
      <c r="C125" s="33" t="s">
        <v>493</v>
      </c>
      <c r="D125" s="33" t="s">
        <v>441</v>
      </c>
      <c r="E125" s="7">
        <v>244</v>
      </c>
      <c r="F125" s="7">
        <v>227</v>
      </c>
      <c r="G125" s="31" t="s">
        <v>407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1"/>
        <v>1000</v>
      </c>
      <c r="O125" s="8">
        <v>0</v>
      </c>
    </row>
    <row r="126" spans="1:15" s="84" customFormat="1" ht="46.5" customHeight="1" hidden="1">
      <c r="A126" s="1" t="s">
        <v>462</v>
      </c>
      <c r="B126" s="2">
        <v>951</v>
      </c>
      <c r="C126" s="32" t="s">
        <v>84</v>
      </c>
      <c r="D126" s="30" t="s">
        <v>114</v>
      </c>
      <c r="E126" s="3"/>
      <c r="F126" s="3"/>
      <c r="G126" s="3"/>
      <c r="H126" s="4">
        <f aca="true" t="shared" si="33" ref="H126:M126">H127</f>
        <v>0</v>
      </c>
      <c r="I126" s="4">
        <f t="shared" si="33"/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4">
        <f t="shared" si="21"/>
        <v>0</v>
      </c>
      <c r="O126" s="4">
        <v>0</v>
      </c>
    </row>
    <row r="127" spans="1:15" s="83" customFormat="1" ht="25.5" customHeight="1" hidden="1">
      <c r="A127" s="5" t="s">
        <v>113</v>
      </c>
      <c r="B127" s="6">
        <v>951</v>
      </c>
      <c r="C127" s="33" t="s">
        <v>84</v>
      </c>
      <c r="D127" s="31" t="s">
        <v>114</v>
      </c>
      <c r="E127" s="7">
        <v>244</v>
      </c>
      <c r="F127" s="7">
        <v>340</v>
      </c>
      <c r="G127" s="7"/>
      <c r="H127" s="8">
        <f aca="true" t="shared" si="34" ref="H127:M127">H128</f>
        <v>0</v>
      </c>
      <c r="I127" s="8">
        <f t="shared" si="34"/>
        <v>0</v>
      </c>
      <c r="J127" s="8">
        <f t="shared" si="34"/>
        <v>0</v>
      </c>
      <c r="K127" s="8">
        <f t="shared" si="34"/>
        <v>0</v>
      </c>
      <c r="L127" s="8">
        <f t="shared" si="34"/>
        <v>0</v>
      </c>
      <c r="M127" s="8">
        <f t="shared" si="34"/>
        <v>0</v>
      </c>
      <c r="N127" s="8">
        <f t="shared" si="21"/>
        <v>0</v>
      </c>
      <c r="O127" s="8">
        <v>0</v>
      </c>
    </row>
    <row r="128" spans="1:15" s="83" customFormat="1" ht="33.75" customHeight="1" hidden="1">
      <c r="A128" s="5" t="s">
        <v>434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1"/>
        <v>0</v>
      </c>
      <c r="O128" s="8">
        <v>0</v>
      </c>
    </row>
    <row r="129" spans="1:254" s="68" customFormat="1" ht="31.5" customHeight="1">
      <c r="A129" s="1" t="s">
        <v>484</v>
      </c>
      <c r="B129" s="2">
        <v>951</v>
      </c>
      <c r="C129" s="2" t="s">
        <v>49</v>
      </c>
      <c r="D129" s="3" t="s">
        <v>123</v>
      </c>
      <c r="E129" s="3" t="s">
        <v>1</v>
      </c>
      <c r="F129" s="3" t="s">
        <v>1</v>
      </c>
      <c r="G129" s="3" t="s">
        <v>1</v>
      </c>
      <c r="H129" s="4">
        <f>H130+H134</f>
        <v>1844600</v>
      </c>
      <c r="I129" s="4">
        <f>I130+I134</f>
        <v>1550958.14</v>
      </c>
      <c r="J129" s="4">
        <f>J130+J134</f>
        <v>1550958.14</v>
      </c>
      <c r="K129" s="4">
        <f>K130</f>
        <v>0</v>
      </c>
      <c r="L129" s="4">
        <f>L130</f>
        <v>0</v>
      </c>
      <c r="M129" s="4">
        <f>M130+M134</f>
        <v>1550958.14</v>
      </c>
      <c r="N129" s="4">
        <f t="shared" si="21"/>
        <v>293641.8600000001</v>
      </c>
      <c r="O129" s="4">
        <v>0</v>
      </c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</row>
    <row r="130" spans="1:15" s="83" customFormat="1" ht="17.25" customHeight="1">
      <c r="A130" s="5" t="s">
        <v>14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15</v>
      </c>
      <c r="G130" s="7" t="s">
        <v>1</v>
      </c>
      <c r="H130" s="8">
        <f aca="true" t="shared" si="35" ref="H130:M130">H132+H133</f>
        <v>1844600</v>
      </c>
      <c r="I130" s="8">
        <f t="shared" si="35"/>
        <v>1550958.14</v>
      </c>
      <c r="J130" s="8">
        <f t="shared" si="35"/>
        <v>1550958.14</v>
      </c>
      <c r="K130" s="8">
        <f t="shared" si="35"/>
        <v>0</v>
      </c>
      <c r="L130" s="8">
        <f t="shared" si="35"/>
        <v>0</v>
      </c>
      <c r="M130" s="8">
        <f t="shared" si="35"/>
        <v>1550958.14</v>
      </c>
      <c r="N130" s="8">
        <f t="shared" si="21"/>
        <v>293641.8600000001</v>
      </c>
      <c r="O130" s="8">
        <v>0</v>
      </c>
    </row>
    <row r="131" spans="1:15" s="83" customFormat="1" ht="21.75" customHeight="1" hidden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>H131-J131</f>
        <v>0</v>
      </c>
      <c r="O131" s="8">
        <v>0</v>
      </c>
    </row>
    <row r="132" spans="1:15" s="83" customFormat="1" ht="21.75" customHeight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130</v>
      </c>
      <c r="H132" s="8">
        <v>1762200</v>
      </c>
      <c r="I132" s="8">
        <v>1468618.18</v>
      </c>
      <c r="J132" s="8">
        <v>1468618.18</v>
      </c>
      <c r="K132" s="8">
        <v>0</v>
      </c>
      <c r="L132" s="8">
        <v>0</v>
      </c>
      <c r="M132" s="8">
        <v>1468618.18</v>
      </c>
      <c r="N132" s="8">
        <f t="shared" si="21"/>
        <v>293581.82000000007</v>
      </c>
      <c r="O132" s="8">
        <v>0</v>
      </c>
    </row>
    <row r="133" spans="1:15" s="83" customFormat="1" ht="16.5" customHeight="1">
      <c r="A133" s="5" t="s">
        <v>17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18</v>
      </c>
      <c r="G133" s="7">
        <v>130</v>
      </c>
      <c r="H133" s="8">
        <v>82400</v>
      </c>
      <c r="I133" s="8">
        <v>82339.96</v>
      </c>
      <c r="J133" s="8">
        <v>82339.96</v>
      </c>
      <c r="K133" s="8">
        <v>0</v>
      </c>
      <c r="L133" s="8">
        <v>0</v>
      </c>
      <c r="M133" s="8">
        <v>82339.96</v>
      </c>
      <c r="N133" s="8">
        <f t="shared" si="21"/>
        <v>60.0399999999936</v>
      </c>
      <c r="O133" s="8">
        <v>0</v>
      </c>
    </row>
    <row r="134" spans="1:15" s="83" customFormat="1" ht="16.5" customHeight="1" hidden="1">
      <c r="A134" s="5" t="s">
        <v>19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340</v>
      </c>
      <c r="G134" s="7"/>
      <c r="H134" s="8">
        <f>H135+H136</f>
        <v>0</v>
      </c>
      <c r="I134" s="8">
        <f>I135+I136</f>
        <v>0</v>
      </c>
      <c r="J134" s="8">
        <f>J135+J136</f>
        <v>0</v>
      </c>
      <c r="K134" s="8">
        <v>0</v>
      </c>
      <c r="L134" s="8">
        <v>0</v>
      </c>
      <c r="M134" s="8">
        <f>M135+M136</f>
        <v>0</v>
      </c>
      <c r="N134" s="8">
        <f>H134-J134</f>
        <v>0</v>
      </c>
      <c r="O134" s="8">
        <v>0</v>
      </c>
    </row>
    <row r="135" spans="1:15" s="83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254" s="68" customFormat="1" ht="34.5" customHeight="1" hidden="1">
      <c r="A137" s="1" t="s">
        <v>90</v>
      </c>
      <c r="B137" s="2">
        <v>951</v>
      </c>
      <c r="C137" s="3" t="s">
        <v>49</v>
      </c>
      <c r="D137" s="3" t="s">
        <v>92</v>
      </c>
      <c r="E137" s="3"/>
      <c r="F137" s="3"/>
      <c r="G137" s="3"/>
      <c r="H137" s="4">
        <f>H138</f>
        <v>0</v>
      </c>
      <c r="I137" s="4">
        <f aca="true" t="shared" si="36" ref="I137:M138">I138</f>
        <v>0</v>
      </c>
      <c r="J137" s="4">
        <f t="shared" si="36"/>
        <v>0</v>
      </c>
      <c r="K137" s="4">
        <f t="shared" si="36"/>
        <v>0</v>
      </c>
      <c r="L137" s="4">
        <f t="shared" si="36"/>
        <v>0</v>
      </c>
      <c r="M137" s="4">
        <f t="shared" si="36"/>
        <v>0</v>
      </c>
      <c r="N137" s="8">
        <f t="shared" si="21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/>
      <c r="H138" s="8">
        <f>H139</f>
        <v>0</v>
      </c>
      <c r="I138" s="8">
        <f t="shared" si="36"/>
        <v>0</v>
      </c>
      <c r="J138" s="8">
        <f t="shared" si="36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21"/>
        <v>0</v>
      </c>
      <c r="O138" s="8">
        <v>0</v>
      </c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21"/>
        <v>0</v>
      </c>
      <c r="O139" s="8">
        <v>0</v>
      </c>
    </row>
    <row r="140" spans="1:254" s="68" customFormat="1" ht="126" customHeight="1" hidden="1">
      <c r="A140" s="1" t="s">
        <v>93</v>
      </c>
      <c r="B140" s="2">
        <v>951</v>
      </c>
      <c r="C140" s="3" t="s">
        <v>49</v>
      </c>
      <c r="D140" s="30" t="s">
        <v>94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1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19</v>
      </c>
      <c r="B141" s="6">
        <v>951</v>
      </c>
      <c r="C141" s="7" t="s">
        <v>49</v>
      </c>
      <c r="D141" s="31" t="s">
        <v>94</v>
      </c>
      <c r="E141" s="7">
        <v>414</v>
      </c>
      <c r="F141" s="7">
        <v>310</v>
      </c>
      <c r="G141" s="7" t="s">
        <v>1</v>
      </c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1"/>
        <v>0</v>
      </c>
      <c r="O141" s="8">
        <v>0</v>
      </c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31" t="s">
        <v>86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1"/>
        <v>0</v>
      </c>
      <c r="O142" s="8">
        <v>0</v>
      </c>
    </row>
    <row r="143" spans="1:254" s="68" customFormat="1" ht="45" customHeight="1" hidden="1">
      <c r="A143" s="1" t="s">
        <v>79</v>
      </c>
      <c r="B143" s="2">
        <v>951</v>
      </c>
      <c r="C143" s="3" t="s">
        <v>49</v>
      </c>
      <c r="D143" s="3" t="s">
        <v>80</v>
      </c>
      <c r="E143" s="3" t="s">
        <v>1</v>
      </c>
      <c r="F143" s="3" t="s">
        <v>1</v>
      </c>
      <c r="G143" s="3" t="s">
        <v>1</v>
      </c>
      <c r="H143" s="4">
        <f aca="true" t="shared" si="38" ref="H143:J144">H144</f>
        <v>0</v>
      </c>
      <c r="I143" s="4">
        <f t="shared" si="38"/>
        <v>0</v>
      </c>
      <c r="J143" s="4">
        <f t="shared" si="38"/>
        <v>0</v>
      </c>
      <c r="K143" s="4">
        <f aca="true" t="shared" si="39" ref="K143:M144">K144</f>
        <v>0</v>
      </c>
      <c r="L143" s="4">
        <f t="shared" si="39"/>
        <v>0</v>
      </c>
      <c r="M143" s="4">
        <f t="shared" si="39"/>
        <v>0</v>
      </c>
      <c r="N143" s="8">
        <f t="shared" si="21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5.75" customHeight="1" hidden="1">
      <c r="A144" s="5" t="s">
        <v>14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15</v>
      </c>
      <c r="G144" s="7" t="s">
        <v>1</v>
      </c>
      <c r="H144" s="8">
        <f t="shared" si="38"/>
        <v>0</v>
      </c>
      <c r="I144" s="8">
        <f t="shared" si="38"/>
        <v>0</v>
      </c>
      <c r="J144" s="8">
        <f t="shared" si="38"/>
        <v>0</v>
      </c>
      <c r="K144" s="8">
        <f t="shared" si="39"/>
        <v>0</v>
      </c>
      <c r="L144" s="8">
        <f t="shared" si="39"/>
        <v>0</v>
      </c>
      <c r="M144" s="8">
        <f t="shared" si="39"/>
        <v>0</v>
      </c>
      <c r="N144" s="8">
        <f t="shared" si="21"/>
        <v>0</v>
      </c>
      <c r="O144" s="8">
        <v>0</v>
      </c>
    </row>
    <row r="145" spans="1:15" s="83" customFormat="1" ht="20.25" customHeight="1" hidden="1">
      <c r="A145" s="5" t="s">
        <v>24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25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1"/>
        <v>0</v>
      </c>
      <c r="O145" s="8">
        <v>0</v>
      </c>
    </row>
    <row r="146" spans="1:254" s="68" customFormat="1" ht="69.75" customHeight="1" hidden="1">
      <c r="A146" s="1" t="s">
        <v>82</v>
      </c>
      <c r="B146" s="2">
        <v>951</v>
      </c>
      <c r="C146" s="3" t="s">
        <v>49</v>
      </c>
      <c r="D146" s="3" t="s">
        <v>83</v>
      </c>
      <c r="E146" s="3" t="s">
        <v>1</v>
      </c>
      <c r="F146" s="3" t="s">
        <v>1</v>
      </c>
      <c r="G146" s="3" t="s">
        <v>1</v>
      </c>
      <c r="H146" s="4">
        <f aca="true" t="shared" si="40" ref="H146:J147">H147</f>
        <v>0</v>
      </c>
      <c r="I146" s="4">
        <f t="shared" si="40"/>
        <v>0</v>
      </c>
      <c r="J146" s="4">
        <f t="shared" si="40"/>
        <v>0</v>
      </c>
      <c r="K146" s="4">
        <f aca="true" t="shared" si="41" ref="K146:M147">K147</f>
        <v>0</v>
      </c>
      <c r="L146" s="4">
        <f t="shared" si="41"/>
        <v>0</v>
      </c>
      <c r="M146" s="4">
        <f t="shared" si="41"/>
        <v>0</v>
      </c>
      <c r="N146" s="8">
        <f t="shared" si="21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15</v>
      </c>
      <c r="G147" s="7" t="s">
        <v>1</v>
      </c>
      <c r="H147" s="8">
        <f t="shared" si="40"/>
        <v>0</v>
      </c>
      <c r="I147" s="8">
        <f t="shared" si="40"/>
        <v>0</v>
      </c>
      <c r="J147" s="8">
        <f t="shared" si="40"/>
        <v>0</v>
      </c>
      <c r="K147" s="8">
        <f t="shared" si="41"/>
        <v>0</v>
      </c>
      <c r="L147" s="8">
        <f t="shared" si="41"/>
        <v>0</v>
      </c>
      <c r="M147" s="8">
        <f t="shared" si="41"/>
        <v>0</v>
      </c>
      <c r="N147" s="8">
        <f t="shared" si="21"/>
        <v>0</v>
      </c>
      <c r="O147" s="8">
        <v>0</v>
      </c>
    </row>
    <row r="148" spans="1:15" s="83" customFormat="1" ht="17.25" customHeight="1" hidden="1">
      <c r="A148" s="5" t="s">
        <v>17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18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1"/>
        <v>0</v>
      </c>
      <c r="O148" s="8">
        <v>0</v>
      </c>
    </row>
    <row r="149" spans="1:254" s="68" customFormat="1" ht="34.5" customHeight="1" hidden="1">
      <c r="A149" s="1" t="s">
        <v>371</v>
      </c>
      <c r="B149" s="2">
        <v>951</v>
      </c>
      <c r="C149" s="2" t="s">
        <v>49</v>
      </c>
      <c r="D149" s="2">
        <v>9990028970</v>
      </c>
      <c r="E149" s="3" t="s">
        <v>1</v>
      </c>
      <c r="F149" s="3" t="s">
        <v>1</v>
      </c>
      <c r="G149" s="3" t="s">
        <v>1</v>
      </c>
      <c r="H149" s="4">
        <f aca="true" t="shared" si="42" ref="H149:M149">H150</f>
        <v>0</v>
      </c>
      <c r="I149" s="4">
        <f t="shared" si="42"/>
        <v>0</v>
      </c>
      <c r="J149" s="4">
        <f t="shared" si="42"/>
        <v>0</v>
      </c>
      <c r="K149" s="4">
        <f t="shared" si="42"/>
        <v>0</v>
      </c>
      <c r="L149" s="4">
        <f t="shared" si="42"/>
        <v>0</v>
      </c>
      <c r="M149" s="4">
        <f t="shared" si="42"/>
        <v>0</v>
      </c>
      <c r="N149" s="8">
        <f t="shared" si="21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7.25" customHeight="1" hidden="1">
      <c r="A150" s="5" t="s">
        <v>28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250</v>
      </c>
      <c r="G150" s="7" t="s">
        <v>1</v>
      </c>
      <c r="H150" s="8">
        <f>H151</f>
        <v>0</v>
      </c>
      <c r="I150" s="8">
        <f>I151</f>
        <v>0</v>
      </c>
      <c r="J150" s="8">
        <f>J151</f>
        <v>0</v>
      </c>
      <c r="K150" s="8">
        <f>K151+K152</f>
        <v>0</v>
      </c>
      <c r="L150" s="8">
        <f>L151+L152</f>
        <v>0</v>
      </c>
      <c r="M150" s="8">
        <f>M151</f>
        <v>0</v>
      </c>
      <c r="N150" s="8">
        <f t="shared" si="21"/>
        <v>0</v>
      </c>
      <c r="O150" s="8">
        <v>0</v>
      </c>
    </row>
    <row r="151" spans="1:15" s="83" customFormat="1" ht="34.5" customHeight="1" hidden="1">
      <c r="A151" s="5" t="s">
        <v>31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251</v>
      </c>
      <c r="G151" s="31" t="s">
        <v>372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1"/>
        <v>0</v>
      </c>
      <c r="O151" s="8">
        <v>0</v>
      </c>
    </row>
    <row r="152" spans="1:254" s="68" customFormat="1" ht="44.25" customHeight="1">
      <c r="A152" s="1" t="s">
        <v>440</v>
      </c>
      <c r="B152" s="2">
        <v>951</v>
      </c>
      <c r="C152" s="2" t="s">
        <v>346</v>
      </c>
      <c r="D152" s="3" t="s">
        <v>117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31000</v>
      </c>
      <c r="I152" s="4">
        <f t="shared" si="43"/>
        <v>26000</v>
      </c>
      <c r="J152" s="4">
        <f t="shared" si="43"/>
        <v>26000</v>
      </c>
      <c r="K152" s="4">
        <f t="shared" si="43"/>
        <v>0</v>
      </c>
      <c r="L152" s="4">
        <f t="shared" si="43"/>
        <v>0</v>
      </c>
      <c r="M152" s="4">
        <f t="shared" si="43"/>
        <v>26000</v>
      </c>
      <c r="N152" s="8">
        <f t="shared" si="21"/>
        <v>5000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6.5" customHeight="1">
      <c r="A153" s="5" t="s">
        <v>14</v>
      </c>
      <c r="B153" s="6">
        <v>951</v>
      </c>
      <c r="C153" s="6" t="s">
        <v>346</v>
      </c>
      <c r="D153" s="6">
        <v>9990028990</v>
      </c>
      <c r="E153" s="7">
        <v>245</v>
      </c>
      <c r="F153" s="7" t="s">
        <v>15</v>
      </c>
      <c r="G153" s="7" t="s">
        <v>1</v>
      </c>
      <c r="H153" s="8">
        <f>H154+H155</f>
        <v>31000</v>
      </c>
      <c r="I153" s="8">
        <f>I154+I155</f>
        <v>26000</v>
      </c>
      <c r="J153" s="8">
        <f>J154+J155</f>
        <v>26000</v>
      </c>
      <c r="K153" s="8">
        <f>K154</f>
        <v>0</v>
      </c>
      <c r="L153" s="8">
        <f>L154</f>
        <v>0</v>
      </c>
      <c r="M153" s="8">
        <f>M154+M155</f>
        <v>26000</v>
      </c>
      <c r="N153" s="8">
        <f t="shared" si="21"/>
        <v>5000</v>
      </c>
      <c r="O153" s="8">
        <v>0</v>
      </c>
    </row>
    <row r="154" spans="1:15" s="83" customFormat="1" ht="15.75" customHeight="1">
      <c r="A154" s="5" t="s">
        <v>17</v>
      </c>
      <c r="B154" s="6">
        <v>951</v>
      </c>
      <c r="C154" s="6" t="s">
        <v>346</v>
      </c>
      <c r="D154" s="6">
        <v>9990028990</v>
      </c>
      <c r="E154" s="7">
        <v>245</v>
      </c>
      <c r="F154" s="7" t="s">
        <v>18</v>
      </c>
      <c r="G154" s="31" t="s">
        <v>407</v>
      </c>
      <c r="H154" s="8">
        <v>10000</v>
      </c>
      <c r="I154" s="8">
        <v>10000</v>
      </c>
      <c r="J154" s="8">
        <v>10000</v>
      </c>
      <c r="K154" s="8">
        <v>0</v>
      </c>
      <c r="L154" s="8">
        <v>0</v>
      </c>
      <c r="M154" s="8">
        <v>10000</v>
      </c>
      <c r="N154" s="8">
        <f t="shared" si="21"/>
        <v>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346</v>
      </c>
      <c r="D155" s="6">
        <v>9990028990</v>
      </c>
      <c r="E155" s="7">
        <v>245</v>
      </c>
      <c r="F155" s="7" t="s">
        <v>18</v>
      </c>
      <c r="G155" s="31" t="s">
        <v>445</v>
      </c>
      <c r="H155" s="8">
        <v>21000</v>
      </c>
      <c r="I155" s="8">
        <v>16000</v>
      </c>
      <c r="J155" s="8">
        <v>16000</v>
      </c>
      <c r="K155" s="8">
        <v>0</v>
      </c>
      <c r="L155" s="8">
        <v>0</v>
      </c>
      <c r="M155" s="8">
        <v>16000</v>
      </c>
      <c r="N155" s="8">
        <f>H155-J155</f>
        <v>5000</v>
      </c>
      <c r="O155" s="8">
        <v>0</v>
      </c>
    </row>
    <row r="156" spans="1:254" s="68" customFormat="1" ht="74.25" customHeight="1" hidden="1">
      <c r="A156" s="1" t="s">
        <v>454</v>
      </c>
      <c r="B156" s="32">
        <v>951</v>
      </c>
      <c r="C156" s="32" t="s">
        <v>87</v>
      </c>
      <c r="D156" s="32" t="s">
        <v>453</v>
      </c>
      <c r="E156" s="30"/>
      <c r="F156" s="30"/>
      <c r="G156" s="30"/>
      <c r="H156" s="4">
        <f aca="true" t="shared" si="44" ref="H156:M156">H157</f>
        <v>0</v>
      </c>
      <c r="I156" s="4">
        <f t="shared" si="44"/>
        <v>0</v>
      </c>
      <c r="J156" s="4">
        <f t="shared" si="44"/>
        <v>0</v>
      </c>
      <c r="K156" s="4">
        <f t="shared" si="44"/>
        <v>0</v>
      </c>
      <c r="L156" s="4">
        <f t="shared" si="44"/>
        <v>0</v>
      </c>
      <c r="M156" s="4">
        <f t="shared" si="44"/>
        <v>0</v>
      </c>
      <c r="N156" s="8">
        <f t="shared" si="21"/>
        <v>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9.5" customHeight="1" hidden="1">
      <c r="A157" s="5" t="s">
        <v>103</v>
      </c>
      <c r="B157" s="33" t="s">
        <v>88</v>
      </c>
      <c r="C157" s="33" t="s">
        <v>87</v>
      </c>
      <c r="D157" s="33" t="s">
        <v>453</v>
      </c>
      <c r="E157" s="31" t="s">
        <v>446</v>
      </c>
      <c r="F157" s="31"/>
      <c r="G157" s="31"/>
      <c r="H157" s="8">
        <f>H158+H159</f>
        <v>0</v>
      </c>
      <c r="I157" s="8">
        <f>I158+I159</f>
        <v>0</v>
      </c>
      <c r="J157" s="8">
        <f>J158+J159</f>
        <v>0</v>
      </c>
      <c r="K157" s="8">
        <f>K159</f>
        <v>0</v>
      </c>
      <c r="L157" s="8">
        <f>L159</f>
        <v>0</v>
      </c>
      <c r="M157" s="8">
        <f>M158+M159</f>
        <v>0</v>
      </c>
      <c r="N157" s="8">
        <f t="shared" si="21"/>
        <v>0</v>
      </c>
      <c r="O157" s="8">
        <v>0</v>
      </c>
    </row>
    <row r="158" spans="1:15" s="83" customFormat="1" ht="19.5" customHeight="1" hidden="1">
      <c r="A158" s="5" t="s">
        <v>103</v>
      </c>
      <c r="B158" s="33" t="s">
        <v>88</v>
      </c>
      <c r="C158" s="33" t="s">
        <v>87</v>
      </c>
      <c r="D158" s="33" t="s">
        <v>453</v>
      </c>
      <c r="E158" s="31" t="s">
        <v>446</v>
      </c>
      <c r="F158" s="31" t="s">
        <v>447</v>
      </c>
      <c r="G158" s="31" t="s">
        <v>445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15" s="83" customFormat="1" ht="19.5" customHeight="1" hidden="1">
      <c r="A159" s="5" t="s">
        <v>103</v>
      </c>
      <c r="B159" s="33" t="s">
        <v>88</v>
      </c>
      <c r="C159" s="33" t="s">
        <v>87</v>
      </c>
      <c r="D159" s="33" t="s">
        <v>453</v>
      </c>
      <c r="E159" s="31" t="s">
        <v>446</v>
      </c>
      <c r="F159" s="31" t="s">
        <v>447</v>
      </c>
      <c r="G159" s="31" t="s">
        <v>452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21"/>
        <v>0</v>
      </c>
      <c r="O159" s="8">
        <v>0</v>
      </c>
    </row>
    <row r="160" spans="1:254" s="68" customFormat="1" ht="89.25" customHeight="1" hidden="1">
      <c r="A160" s="1" t="s">
        <v>50</v>
      </c>
      <c r="B160" s="2">
        <v>951</v>
      </c>
      <c r="C160" s="2" t="s">
        <v>52</v>
      </c>
      <c r="D160" s="2" t="s">
        <v>51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45" ref="I160:M161">I161</f>
        <v>0</v>
      </c>
      <c r="J160" s="4">
        <f t="shared" si="45"/>
        <v>0</v>
      </c>
      <c r="K160" s="4">
        <f t="shared" si="45"/>
        <v>0</v>
      </c>
      <c r="L160" s="4">
        <f t="shared" si="45"/>
        <v>0</v>
      </c>
      <c r="M160" s="4">
        <f t="shared" si="45"/>
        <v>0</v>
      </c>
      <c r="N160" s="8">
        <f aca="true" t="shared" si="46" ref="N160:N245">H160-J160</f>
        <v>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22.5" customHeight="1" hidden="1">
      <c r="A161" s="5" t="s">
        <v>53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54</v>
      </c>
      <c r="G161" s="7" t="s">
        <v>1</v>
      </c>
      <c r="H161" s="8">
        <f>H162</f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0</v>
      </c>
      <c r="M161" s="8">
        <f t="shared" si="45"/>
        <v>0</v>
      </c>
      <c r="N161" s="8">
        <f t="shared" si="46"/>
        <v>0</v>
      </c>
      <c r="O161" s="8">
        <v>0</v>
      </c>
    </row>
    <row r="162" spans="1:15" s="83" customFormat="1" ht="33.75" customHeight="1" hidden="1">
      <c r="A162" s="5" t="s">
        <v>56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85</v>
      </c>
      <c r="G162" s="7" t="s">
        <v>58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8" customFormat="1" ht="60.75" customHeight="1" hidden="1">
      <c r="A163" s="1" t="s">
        <v>59</v>
      </c>
      <c r="B163" s="2">
        <v>951</v>
      </c>
      <c r="C163" s="2" t="s">
        <v>52</v>
      </c>
      <c r="D163" s="2" t="s">
        <v>124</v>
      </c>
      <c r="E163" s="3" t="s">
        <v>1</v>
      </c>
      <c r="F163" s="3" t="s">
        <v>1</v>
      </c>
      <c r="G163" s="3" t="s">
        <v>1</v>
      </c>
      <c r="H163" s="4">
        <f aca="true" t="shared" si="47" ref="H163:M163">H164</f>
        <v>0</v>
      </c>
      <c r="I163" s="4">
        <f t="shared" si="47"/>
        <v>0</v>
      </c>
      <c r="J163" s="4">
        <f t="shared" si="47"/>
        <v>0</v>
      </c>
      <c r="K163" s="4">
        <f t="shared" si="47"/>
        <v>0</v>
      </c>
      <c r="L163" s="4">
        <f t="shared" si="47"/>
        <v>0</v>
      </c>
      <c r="M163" s="4">
        <f t="shared" si="47"/>
        <v>0</v>
      </c>
      <c r="N163" s="8">
        <f t="shared" si="46"/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0.25" customHeight="1" hidden="1">
      <c r="A164" s="5" t="s">
        <v>14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15</v>
      </c>
      <c r="G164" s="7" t="s">
        <v>1</v>
      </c>
      <c r="H164" s="8">
        <f aca="true" t="shared" si="48" ref="H164:M164">H166+H165</f>
        <v>0</v>
      </c>
      <c r="I164" s="8">
        <f t="shared" si="48"/>
        <v>0</v>
      </c>
      <c r="J164" s="8">
        <f t="shared" si="48"/>
        <v>0</v>
      </c>
      <c r="K164" s="8">
        <f t="shared" si="48"/>
        <v>0</v>
      </c>
      <c r="L164" s="8">
        <f t="shared" si="48"/>
        <v>0</v>
      </c>
      <c r="M164" s="8">
        <f t="shared" si="48"/>
        <v>0</v>
      </c>
      <c r="N164" s="8">
        <f t="shared" si="46"/>
        <v>0</v>
      </c>
      <c r="O164" s="8">
        <v>0</v>
      </c>
    </row>
    <row r="165" spans="1:15" s="83" customFormat="1" ht="20.25" customHeight="1" hidden="1">
      <c r="A165" s="5" t="s">
        <v>24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25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15" s="83" customFormat="1" ht="19.5" customHeight="1" hidden="1">
      <c r="A166" s="5" t="s">
        <v>17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18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254" s="68" customFormat="1" ht="38.25" customHeight="1" hidden="1">
      <c r="A167" s="1" t="s">
        <v>333</v>
      </c>
      <c r="B167" s="2">
        <v>951</v>
      </c>
      <c r="C167" s="2" t="s">
        <v>52</v>
      </c>
      <c r="D167" s="2" t="s">
        <v>336</v>
      </c>
      <c r="E167" s="3" t="s">
        <v>1</v>
      </c>
      <c r="F167" s="3" t="s">
        <v>1</v>
      </c>
      <c r="G167" s="3" t="s">
        <v>1</v>
      </c>
      <c r="H167" s="4">
        <f aca="true" t="shared" si="49" ref="H167:M167">H168+H170</f>
        <v>0</v>
      </c>
      <c r="I167" s="4">
        <f t="shared" si="49"/>
        <v>0</v>
      </c>
      <c r="J167" s="4">
        <f t="shared" si="49"/>
        <v>0</v>
      </c>
      <c r="K167" s="4">
        <f t="shared" si="49"/>
        <v>0</v>
      </c>
      <c r="L167" s="4">
        <f t="shared" si="49"/>
        <v>0</v>
      </c>
      <c r="M167" s="4">
        <f t="shared" si="49"/>
        <v>0</v>
      </c>
      <c r="N167" s="8">
        <f t="shared" si="46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373</v>
      </c>
      <c r="B168" s="6">
        <v>951</v>
      </c>
      <c r="C168" s="6" t="s">
        <v>52</v>
      </c>
      <c r="D168" s="6" t="s">
        <v>336</v>
      </c>
      <c r="E168" s="7" t="s">
        <v>16</v>
      </c>
      <c r="F168" s="7">
        <v>220</v>
      </c>
      <c r="G168" s="7" t="s">
        <v>1</v>
      </c>
      <c r="H168" s="8">
        <f>H169</f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 t="shared" si="46"/>
        <v>0</v>
      </c>
      <c r="O168" s="8">
        <v>0</v>
      </c>
    </row>
    <row r="169" spans="1:15" s="83" customFormat="1" ht="20.25" customHeight="1" hidden="1">
      <c r="A169" s="5" t="s">
        <v>373</v>
      </c>
      <c r="B169" s="6">
        <v>951</v>
      </c>
      <c r="C169" s="6" t="s">
        <v>52</v>
      </c>
      <c r="D169" s="6" t="s">
        <v>336</v>
      </c>
      <c r="E169" s="7" t="s">
        <v>16</v>
      </c>
      <c r="F169" s="7">
        <v>226</v>
      </c>
      <c r="G169" s="7" t="s">
        <v>1</v>
      </c>
      <c r="H169" s="8"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>H169-J169</f>
        <v>0</v>
      </c>
      <c r="O169" s="8">
        <v>0</v>
      </c>
    </row>
    <row r="170" spans="1:15" s="83" customFormat="1" ht="21.75" customHeight="1" hidden="1">
      <c r="A170" s="5" t="s">
        <v>103</v>
      </c>
      <c r="B170" s="6">
        <v>951</v>
      </c>
      <c r="C170" s="6" t="s">
        <v>52</v>
      </c>
      <c r="D170" s="6" t="s">
        <v>336</v>
      </c>
      <c r="E170" s="7" t="s">
        <v>16</v>
      </c>
      <c r="F170" s="7">
        <v>340</v>
      </c>
      <c r="G170" s="31"/>
      <c r="H170" s="8">
        <f aca="true" t="shared" si="50" ref="H170:M170">H171</f>
        <v>0</v>
      </c>
      <c r="I170" s="8">
        <f t="shared" si="50"/>
        <v>0</v>
      </c>
      <c r="J170" s="8">
        <f t="shared" si="50"/>
        <v>0</v>
      </c>
      <c r="K170" s="8">
        <f t="shared" si="50"/>
        <v>0</v>
      </c>
      <c r="L170" s="8">
        <f t="shared" si="50"/>
        <v>0</v>
      </c>
      <c r="M170" s="8">
        <f t="shared" si="50"/>
        <v>0</v>
      </c>
      <c r="N170" s="8">
        <f t="shared" si="46"/>
        <v>0</v>
      </c>
      <c r="O170" s="8">
        <v>0</v>
      </c>
    </row>
    <row r="171" spans="1:15" s="83" customFormat="1" ht="21.75" customHeight="1" hidden="1">
      <c r="A171" s="5" t="s">
        <v>19</v>
      </c>
      <c r="B171" s="6">
        <v>951</v>
      </c>
      <c r="C171" s="6" t="s">
        <v>52</v>
      </c>
      <c r="D171" s="6" t="s">
        <v>336</v>
      </c>
      <c r="E171" s="7" t="s">
        <v>16</v>
      </c>
      <c r="F171" s="7">
        <v>340</v>
      </c>
      <c r="G171" s="31" t="s">
        <v>334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84" customFormat="1" ht="153" customHeight="1" hidden="1">
      <c r="A172" s="1" t="s">
        <v>330</v>
      </c>
      <c r="B172" s="2">
        <v>951</v>
      </c>
      <c r="C172" s="32" t="s">
        <v>99</v>
      </c>
      <c r="D172" s="30" t="s">
        <v>100</v>
      </c>
      <c r="E172" s="3"/>
      <c r="F172" s="3"/>
      <c r="G172" s="3"/>
      <c r="H172" s="4">
        <f>H173</f>
        <v>0</v>
      </c>
      <c r="I172" s="4">
        <f aca="true" t="shared" si="51" ref="I172:M173">I173</f>
        <v>0</v>
      </c>
      <c r="J172" s="4">
        <f t="shared" si="51"/>
        <v>0</v>
      </c>
      <c r="K172" s="4">
        <f t="shared" si="51"/>
        <v>0</v>
      </c>
      <c r="L172" s="4">
        <f t="shared" si="51"/>
        <v>0</v>
      </c>
      <c r="M172" s="4">
        <f t="shared" si="51"/>
        <v>0</v>
      </c>
      <c r="N172" s="8">
        <f t="shared" si="46"/>
        <v>0</v>
      </c>
      <c r="O172" s="8">
        <v>0</v>
      </c>
    </row>
    <row r="173" spans="1:15" s="83" customFormat="1" ht="21.75" customHeight="1" hidden="1">
      <c r="A173" s="5" t="s">
        <v>98</v>
      </c>
      <c r="B173" s="6">
        <v>951</v>
      </c>
      <c r="C173" s="33" t="s">
        <v>99</v>
      </c>
      <c r="D173" s="31" t="s">
        <v>100</v>
      </c>
      <c r="E173" s="7">
        <v>414</v>
      </c>
      <c r="F173" s="7">
        <v>220</v>
      </c>
      <c r="G173" s="7"/>
      <c r="H173" s="8">
        <f>H174</f>
        <v>0</v>
      </c>
      <c r="I173" s="8">
        <f t="shared" si="51"/>
        <v>0</v>
      </c>
      <c r="J173" s="8">
        <f t="shared" si="51"/>
        <v>0</v>
      </c>
      <c r="K173" s="8">
        <f t="shared" si="51"/>
        <v>0</v>
      </c>
      <c r="L173" s="8">
        <f t="shared" si="51"/>
        <v>0</v>
      </c>
      <c r="M173" s="8">
        <f t="shared" si="51"/>
        <v>0</v>
      </c>
      <c r="N173" s="8">
        <f t="shared" si="46"/>
        <v>0</v>
      </c>
      <c r="O173" s="8">
        <v>0</v>
      </c>
    </row>
    <row r="174" spans="1:15" s="83" customFormat="1" ht="21.75" customHeight="1" hidden="1">
      <c r="A174" s="5" t="s">
        <v>97</v>
      </c>
      <c r="B174" s="6">
        <v>951</v>
      </c>
      <c r="C174" s="6" t="s">
        <v>52</v>
      </c>
      <c r="D174" s="31" t="s">
        <v>100</v>
      </c>
      <c r="E174" s="7">
        <v>414</v>
      </c>
      <c r="F174" s="7">
        <v>226</v>
      </c>
      <c r="G174" s="7">
        <v>26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89.25" customHeight="1" hidden="1">
      <c r="A175" s="1" t="s">
        <v>60</v>
      </c>
      <c r="B175" s="2">
        <v>951</v>
      </c>
      <c r="C175" s="2" t="s">
        <v>52</v>
      </c>
      <c r="D175" s="3" t="s">
        <v>61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52" ref="I175:M176">I176</f>
        <v>0</v>
      </c>
      <c r="J175" s="4">
        <f t="shared" si="52"/>
        <v>0</v>
      </c>
      <c r="K175" s="4">
        <f t="shared" si="52"/>
        <v>0</v>
      </c>
      <c r="L175" s="4">
        <f t="shared" si="52"/>
        <v>0</v>
      </c>
      <c r="M175" s="4">
        <f t="shared" si="52"/>
        <v>0</v>
      </c>
      <c r="N175" s="8">
        <f t="shared" si="46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2.5" customHeight="1" hidden="1">
      <c r="A176" s="5" t="s">
        <v>53</v>
      </c>
      <c r="B176" s="6">
        <v>951</v>
      </c>
      <c r="C176" s="6" t="s">
        <v>52</v>
      </c>
      <c r="D176" s="7" t="s">
        <v>61</v>
      </c>
      <c r="E176" s="7" t="s">
        <v>55</v>
      </c>
      <c r="F176" s="7" t="s">
        <v>54</v>
      </c>
      <c r="G176" s="7" t="s">
        <v>1</v>
      </c>
      <c r="H176" s="8">
        <f>H177</f>
        <v>0</v>
      </c>
      <c r="I176" s="8">
        <f t="shared" si="52"/>
        <v>0</v>
      </c>
      <c r="J176" s="8">
        <f t="shared" si="52"/>
        <v>0</v>
      </c>
      <c r="K176" s="8">
        <f t="shared" si="52"/>
        <v>0</v>
      </c>
      <c r="L176" s="8">
        <f t="shared" si="52"/>
        <v>0</v>
      </c>
      <c r="M176" s="8">
        <f t="shared" si="52"/>
        <v>0</v>
      </c>
      <c r="N176" s="8">
        <f t="shared" si="46"/>
        <v>0</v>
      </c>
      <c r="O176" s="8">
        <v>0</v>
      </c>
    </row>
    <row r="177" spans="1:15" s="83" customFormat="1" ht="30.75" customHeight="1" hidden="1">
      <c r="A177" s="5" t="s">
        <v>56</v>
      </c>
      <c r="B177" s="6">
        <v>951</v>
      </c>
      <c r="C177" s="6" t="s">
        <v>52</v>
      </c>
      <c r="D177" s="7" t="s">
        <v>61</v>
      </c>
      <c r="E177" s="7" t="s">
        <v>55</v>
      </c>
      <c r="F177" s="7">
        <v>242</v>
      </c>
      <c r="G177" s="7" t="s">
        <v>62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38.25" customHeight="1" hidden="1">
      <c r="A178" s="1" t="s">
        <v>63</v>
      </c>
      <c r="B178" s="2">
        <v>951</v>
      </c>
      <c r="C178" s="2" t="s">
        <v>64</v>
      </c>
      <c r="D178" s="3" t="s">
        <v>331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53" ref="I178:M179">I179</f>
        <v>0</v>
      </c>
      <c r="J178" s="4">
        <f t="shared" si="53"/>
        <v>0</v>
      </c>
      <c r="K178" s="4">
        <f t="shared" si="53"/>
        <v>0</v>
      </c>
      <c r="L178" s="4">
        <f t="shared" si="53"/>
        <v>0</v>
      </c>
      <c r="M178" s="4">
        <f t="shared" si="53"/>
        <v>0</v>
      </c>
      <c r="N178" s="8">
        <f t="shared" si="46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1.75" customHeight="1" hidden="1">
      <c r="A179" s="5" t="s">
        <v>14</v>
      </c>
      <c r="B179" s="6">
        <v>951</v>
      </c>
      <c r="C179" s="6" t="s">
        <v>64</v>
      </c>
      <c r="D179" s="7" t="s">
        <v>331</v>
      </c>
      <c r="E179" s="7" t="s">
        <v>16</v>
      </c>
      <c r="F179" s="7" t="s">
        <v>15</v>
      </c>
      <c r="G179" s="7" t="s">
        <v>1</v>
      </c>
      <c r="H179" s="8">
        <f>H180</f>
        <v>0</v>
      </c>
      <c r="I179" s="8">
        <f t="shared" si="53"/>
        <v>0</v>
      </c>
      <c r="J179" s="8">
        <f t="shared" si="53"/>
        <v>0</v>
      </c>
      <c r="K179" s="8">
        <f>K180</f>
        <v>0</v>
      </c>
      <c r="L179" s="8">
        <f>L180</f>
        <v>0</v>
      </c>
      <c r="M179" s="8">
        <f t="shared" si="53"/>
        <v>0</v>
      </c>
      <c r="N179" s="8">
        <f t="shared" si="46"/>
        <v>0</v>
      </c>
      <c r="O179" s="8">
        <v>0</v>
      </c>
    </row>
    <row r="180" spans="1:15" s="83" customFormat="1" ht="21.75" customHeight="1" hidden="1">
      <c r="A180" s="5" t="s">
        <v>24</v>
      </c>
      <c r="B180" s="6">
        <v>951</v>
      </c>
      <c r="C180" s="6" t="s">
        <v>64</v>
      </c>
      <c r="D180" s="7" t="s">
        <v>331</v>
      </c>
      <c r="E180" s="7" t="s">
        <v>16</v>
      </c>
      <c r="F180" s="7" t="s">
        <v>25</v>
      </c>
      <c r="G180" s="7"/>
      <c r="H180" s="8">
        <v>0</v>
      </c>
      <c r="I180" s="8">
        <v>0</v>
      </c>
      <c r="J180" s="8">
        <v>0</v>
      </c>
      <c r="K180" s="8"/>
      <c r="L180" s="8"/>
      <c r="M180" s="8">
        <v>0</v>
      </c>
      <c r="N180" s="8">
        <f t="shared" si="46"/>
        <v>0</v>
      </c>
      <c r="O180" s="8">
        <v>0</v>
      </c>
    </row>
    <row r="181" spans="1:254" s="68" customFormat="1" ht="23.25" customHeight="1" hidden="1">
      <c r="A181" s="1" t="s">
        <v>335</v>
      </c>
      <c r="B181" s="2">
        <v>951</v>
      </c>
      <c r="C181" s="2" t="s">
        <v>52</v>
      </c>
      <c r="D181" s="2">
        <v>9990028740</v>
      </c>
      <c r="E181" s="3" t="s">
        <v>1</v>
      </c>
      <c r="F181" s="3" t="s">
        <v>1</v>
      </c>
      <c r="G181" s="3" t="s">
        <v>1</v>
      </c>
      <c r="H181" s="4">
        <f>H182+H184</f>
        <v>0</v>
      </c>
      <c r="I181" s="4">
        <f>I182+I184</f>
        <v>0</v>
      </c>
      <c r="J181" s="4">
        <f>J182+J184</f>
        <v>0</v>
      </c>
      <c r="K181" s="4">
        <f>K182</f>
        <v>0</v>
      </c>
      <c r="L181" s="4">
        <f>L182</f>
        <v>0</v>
      </c>
      <c r="M181" s="4">
        <f>M182+M184</f>
        <v>0</v>
      </c>
      <c r="N181" s="8">
        <f t="shared" si="46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>H183</f>
        <v>0</v>
      </c>
      <c r="I182" s="8">
        <f>I183</f>
        <v>0</v>
      </c>
      <c r="J182" s="8">
        <f>J183</f>
        <v>0</v>
      </c>
      <c r="K182" s="8">
        <f>K183</f>
        <v>0</v>
      </c>
      <c r="L182" s="8">
        <f>L183</f>
        <v>0</v>
      </c>
      <c r="M182" s="8">
        <f>M183</f>
        <v>0</v>
      </c>
      <c r="N182" s="8">
        <f t="shared" si="46"/>
        <v>0</v>
      </c>
      <c r="O182" s="8">
        <v>0</v>
      </c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31" t="s">
        <v>334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7" t="s">
        <v>1</v>
      </c>
      <c r="H184" s="8">
        <f aca="true" t="shared" si="54" ref="H184:M184">H185</f>
        <v>0</v>
      </c>
      <c r="I184" s="8">
        <f t="shared" si="54"/>
        <v>0</v>
      </c>
      <c r="J184" s="8">
        <f t="shared" si="54"/>
        <v>0</v>
      </c>
      <c r="K184" s="8">
        <f t="shared" si="54"/>
        <v>0</v>
      </c>
      <c r="L184" s="8">
        <f t="shared" si="54"/>
        <v>0</v>
      </c>
      <c r="M184" s="8">
        <f t="shared" si="54"/>
        <v>0</v>
      </c>
      <c r="N184" s="8">
        <f t="shared" si="46"/>
        <v>0</v>
      </c>
      <c r="O184" s="8">
        <v>0</v>
      </c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31" t="s">
        <v>89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0</v>
      </c>
      <c r="O185" s="8">
        <v>0</v>
      </c>
    </row>
    <row r="186" spans="1:254" s="68" customFormat="1" ht="72.75" customHeight="1" hidden="1">
      <c r="A186" s="1" t="s">
        <v>48</v>
      </c>
      <c r="B186" s="2">
        <v>951</v>
      </c>
      <c r="C186" s="2" t="s">
        <v>64</v>
      </c>
      <c r="D186" s="3" t="s">
        <v>122</v>
      </c>
      <c r="E186" s="3" t="s">
        <v>1</v>
      </c>
      <c r="F186" s="3" t="s">
        <v>1</v>
      </c>
      <c r="G186" s="3" t="s">
        <v>1</v>
      </c>
      <c r="H186" s="4">
        <f aca="true" t="shared" si="55" ref="H186:J187">H187</f>
        <v>0</v>
      </c>
      <c r="I186" s="4">
        <f t="shared" si="55"/>
        <v>0</v>
      </c>
      <c r="J186" s="4">
        <f t="shared" si="55"/>
        <v>0</v>
      </c>
      <c r="K186" s="4">
        <f aca="true" t="shared" si="56" ref="K186:M187">K187</f>
        <v>0</v>
      </c>
      <c r="L186" s="4">
        <f t="shared" si="56"/>
        <v>0</v>
      </c>
      <c r="M186" s="4">
        <f t="shared" si="56"/>
        <v>0</v>
      </c>
      <c r="N186" s="8">
        <f t="shared" si="46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19.5" customHeight="1" hidden="1">
      <c r="A187" s="5" t="s">
        <v>14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220</v>
      </c>
      <c r="G187" s="7" t="s">
        <v>1</v>
      </c>
      <c r="H187" s="8">
        <f t="shared" si="55"/>
        <v>0</v>
      </c>
      <c r="I187" s="8">
        <f t="shared" si="55"/>
        <v>0</v>
      </c>
      <c r="J187" s="8">
        <f t="shared" si="55"/>
        <v>0</v>
      </c>
      <c r="K187" s="8">
        <f t="shared" si="56"/>
        <v>0</v>
      </c>
      <c r="L187" s="8">
        <f t="shared" si="56"/>
        <v>0</v>
      </c>
      <c r="M187" s="8">
        <f t="shared" si="56"/>
        <v>0</v>
      </c>
      <c r="N187" s="8">
        <f t="shared" si="46"/>
        <v>0</v>
      </c>
      <c r="O187" s="8">
        <v>0</v>
      </c>
    </row>
    <row r="188" spans="1:15" s="83" customFormat="1" ht="20.25" customHeight="1" hidden="1">
      <c r="A188" s="5" t="s">
        <v>17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225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6"/>
        <v>0</v>
      </c>
      <c r="O188" s="8">
        <v>0</v>
      </c>
    </row>
    <row r="189" spans="1:254" s="68" customFormat="1" ht="38.25" customHeight="1" hidden="1">
      <c r="A189" s="1" t="s">
        <v>333</v>
      </c>
      <c r="B189" s="2">
        <v>951</v>
      </c>
      <c r="C189" s="2" t="s">
        <v>52</v>
      </c>
      <c r="D189" s="3" t="s">
        <v>336</v>
      </c>
      <c r="E189" s="3" t="s">
        <v>1</v>
      </c>
      <c r="F189" s="3" t="s">
        <v>1</v>
      </c>
      <c r="G189" s="3" t="s">
        <v>1</v>
      </c>
      <c r="H189" s="4">
        <f>H190+H195</f>
        <v>0</v>
      </c>
      <c r="I189" s="4">
        <f>I190+I195</f>
        <v>0</v>
      </c>
      <c r="J189" s="4">
        <f>J190+J195</f>
        <v>0</v>
      </c>
      <c r="K189" s="4">
        <f>K192+K194</f>
        <v>0</v>
      </c>
      <c r="L189" s="4">
        <f>L192+L194</f>
        <v>0</v>
      </c>
      <c r="M189" s="4">
        <f>M190+M195</f>
        <v>0</v>
      </c>
      <c r="N189" s="8">
        <f t="shared" si="46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21.75" customHeight="1" hidden="1">
      <c r="A190" s="5" t="s">
        <v>14</v>
      </c>
      <c r="B190" s="6">
        <v>951</v>
      </c>
      <c r="C190" s="6" t="s">
        <v>52</v>
      </c>
      <c r="D190" s="7" t="s">
        <v>336</v>
      </c>
      <c r="E190" s="7" t="s">
        <v>16</v>
      </c>
      <c r="F190" s="7">
        <v>220</v>
      </c>
      <c r="G190" s="31"/>
      <c r="H190" s="8">
        <f>H191+H192</f>
        <v>0</v>
      </c>
      <c r="I190" s="8">
        <f>I191+I192</f>
        <v>0</v>
      </c>
      <c r="J190" s="8">
        <f>J191+J192</f>
        <v>0</v>
      </c>
      <c r="K190" s="8">
        <f>K192</f>
        <v>0</v>
      </c>
      <c r="L190" s="8">
        <f>L192</f>
        <v>0</v>
      </c>
      <c r="M190" s="8">
        <f>M191+M192</f>
        <v>0</v>
      </c>
      <c r="N190" s="8">
        <f t="shared" si="46"/>
        <v>0</v>
      </c>
      <c r="O190" s="8">
        <v>0</v>
      </c>
    </row>
    <row r="191" spans="1:15" s="83" customFormat="1" ht="21.75" customHeight="1" hidden="1">
      <c r="A191" s="5" t="s">
        <v>414</v>
      </c>
      <c r="B191" s="6">
        <v>951</v>
      </c>
      <c r="C191" s="6" t="s">
        <v>52</v>
      </c>
      <c r="D191" s="7" t="s">
        <v>336</v>
      </c>
      <c r="E191" s="7" t="s">
        <v>16</v>
      </c>
      <c r="F191" s="7">
        <v>225</v>
      </c>
      <c r="G191" s="31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>H191-J191</f>
        <v>0</v>
      </c>
      <c r="O191" s="8">
        <v>0</v>
      </c>
    </row>
    <row r="192" spans="1:15" s="83" customFormat="1" ht="21.75" customHeight="1" hidden="1">
      <c r="A192" s="5" t="s">
        <v>17</v>
      </c>
      <c r="B192" s="6">
        <v>951</v>
      </c>
      <c r="C192" s="6" t="s">
        <v>52</v>
      </c>
      <c r="D192" s="7" t="s">
        <v>336</v>
      </c>
      <c r="E192" s="7" t="s">
        <v>16</v>
      </c>
      <c r="F192" s="7">
        <v>226</v>
      </c>
      <c r="G192" s="31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6"/>
        <v>0</v>
      </c>
      <c r="O192" s="8">
        <v>0</v>
      </c>
    </row>
    <row r="193" spans="1:15" s="83" customFormat="1" ht="21.75" customHeight="1" hidden="1">
      <c r="A193" s="5" t="s">
        <v>103</v>
      </c>
      <c r="B193" s="6">
        <v>951</v>
      </c>
      <c r="C193" s="6" t="s">
        <v>52</v>
      </c>
      <c r="D193" s="7" t="s">
        <v>336</v>
      </c>
      <c r="E193" s="7" t="s">
        <v>16</v>
      </c>
      <c r="F193" s="7">
        <v>310</v>
      </c>
      <c r="G193" s="31"/>
      <c r="H193" s="8">
        <f aca="true" t="shared" si="57" ref="H193:M193">H194</f>
        <v>0</v>
      </c>
      <c r="I193" s="8">
        <f t="shared" si="57"/>
        <v>0</v>
      </c>
      <c r="J193" s="8">
        <f t="shared" si="57"/>
        <v>0</v>
      </c>
      <c r="K193" s="8">
        <f t="shared" si="57"/>
        <v>0</v>
      </c>
      <c r="L193" s="8">
        <f t="shared" si="57"/>
        <v>0</v>
      </c>
      <c r="M193" s="8">
        <f t="shared" si="57"/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103</v>
      </c>
      <c r="B194" s="6">
        <v>951</v>
      </c>
      <c r="C194" s="6" t="s">
        <v>52</v>
      </c>
      <c r="D194" s="7" t="s">
        <v>336</v>
      </c>
      <c r="E194" s="7" t="s">
        <v>16</v>
      </c>
      <c r="F194" s="7">
        <v>310</v>
      </c>
      <c r="G194" s="31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15" s="83" customFormat="1" ht="21.75" customHeight="1" hidden="1">
      <c r="A195" s="5" t="s">
        <v>19</v>
      </c>
      <c r="B195" s="6">
        <v>951</v>
      </c>
      <c r="C195" s="6" t="s">
        <v>52</v>
      </c>
      <c r="D195" s="7" t="s">
        <v>336</v>
      </c>
      <c r="E195" s="7" t="s">
        <v>16</v>
      </c>
      <c r="F195" s="7">
        <v>340</v>
      </c>
      <c r="G195" s="31"/>
      <c r="H195" s="8">
        <f aca="true" t="shared" si="58" ref="H195:M195">H196</f>
        <v>0</v>
      </c>
      <c r="I195" s="8">
        <f t="shared" si="58"/>
        <v>0</v>
      </c>
      <c r="J195" s="8">
        <f t="shared" si="58"/>
        <v>0</v>
      </c>
      <c r="K195" s="8">
        <f t="shared" si="58"/>
        <v>0</v>
      </c>
      <c r="L195" s="8">
        <f t="shared" si="58"/>
        <v>0</v>
      </c>
      <c r="M195" s="8">
        <f t="shared" si="58"/>
        <v>0</v>
      </c>
      <c r="N195" s="8">
        <f t="shared" si="46"/>
        <v>0</v>
      </c>
      <c r="O195" s="8">
        <v>0</v>
      </c>
    </row>
    <row r="196" spans="1:15" s="83" customFormat="1" ht="21.75" customHeight="1" hidden="1">
      <c r="A196" s="5" t="s">
        <v>19</v>
      </c>
      <c r="B196" s="6">
        <v>951</v>
      </c>
      <c r="C196" s="6" t="s">
        <v>52</v>
      </c>
      <c r="D196" s="7" t="s">
        <v>336</v>
      </c>
      <c r="E196" s="7" t="s">
        <v>16</v>
      </c>
      <c r="F196" s="7">
        <v>340</v>
      </c>
      <c r="G196" s="31" t="s">
        <v>89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6"/>
        <v>0</v>
      </c>
      <c r="O196" s="8">
        <v>0</v>
      </c>
    </row>
    <row r="197" spans="1:254" s="68" customFormat="1" ht="31.5" customHeight="1" hidden="1">
      <c r="A197" s="1" t="s">
        <v>483</v>
      </c>
      <c r="B197" s="2">
        <v>951</v>
      </c>
      <c r="C197" s="2" t="s">
        <v>52</v>
      </c>
      <c r="D197" s="32" t="s">
        <v>482</v>
      </c>
      <c r="E197" s="3" t="s">
        <v>1</v>
      </c>
      <c r="F197" s="3" t="s">
        <v>1</v>
      </c>
      <c r="G197" s="3" t="s">
        <v>1</v>
      </c>
      <c r="H197" s="4">
        <f aca="true" t="shared" si="59" ref="H197:M197">H198</f>
        <v>0</v>
      </c>
      <c r="I197" s="4">
        <f t="shared" si="59"/>
        <v>0</v>
      </c>
      <c r="J197" s="4">
        <f t="shared" si="59"/>
        <v>0</v>
      </c>
      <c r="K197" s="4">
        <f t="shared" si="59"/>
        <v>0</v>
      </c>
      <c r="L197" s="4">
        <f t="shared" si="59"/>
        <v>0</v>
      </c>
      <c r="M197" s="4">
        <f t="shared" si="59"/>
        <v>0</v>
      </c>
      <c r="N197" s="8">
        <f>H197-J197</f>
        <v>0</v>
      </c>
      <c r="O197" s="8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1.75" customHeight="1" hidden="1">
      <c r="A198" s="5" t="s">
        <v>24</v>
      </c>
      <c r="B198" s="6">
        <v>951</v>
      </c>
      <c r="C198" s="6" t="s">
        <v>52</v>
      </c>
      <c r="D198" s="33" t="s">
        <v>482</v>
      </c>
      <c r="E198" s="7">
        <v>244</v>
      </c>
      <c r="F198" s="7">
        <v>220</v>
      </c>
      <c r="G198" s="3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>H198-J198</f>
        <v>0</v>
      </c>
      <c r="O198" s="8">
        <v>0</v>
      </c>
    </row>
    <row r="199" spans="1:15" s="83" customFormat="1" ht="18.75" customHeight="1" hidden="1">
      <c r="A199" s="5" t="s">
        <v>24</v>
      </c>
      <c r="B199" s="6">
        <v>951</v>
      </c>
      <c r="C199" s="6" t="s">
        <v>52</v>
      </c>
      <c r="D199" s="33" t="s">
        <v>482</v>
      </c>
      <c r="E199" s="7">
        <v>244</v>
      </c>
      <c r="F199" s="7">
        <v>225</v>
      </c>
      <c r="G199" s="31" t="s">
        <v>407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254" s="68" customFormat="1" ht="71.25" customHeight="1">
      <c r="A200" s="1" t="s">
        <v>439</v>
      </c>
      <c r="B200" s="2">
        <v>951</v>
      </c>
      <c r="C200" s="2" t="s">
        <v>52</v>
      </c>
      <c r="D200" s="2">
        <v>9990085030</v>
      </c>
      <c r="E200" s="3" t="s">
        <v>1</v>
      </c>
      <c r="F200" s="3" t="s">
        <v>1</v>
      </c>
      <c r="G200" s="3" t="s">
        <v>1</v>
      </c>
      <c r="H200" s="4">
        <f aca="true" t="shared" si="60" ref="H200:M200">H201</f>
        <v>50000</v>
      </c>
      <c r="I200" s="4">
        <f t="shared" si="60"/>
        <v>50000</v>
      </c>
      <c r="J200" s="4">
        <f t="shared" si="60"/>
        <v>50000</v>
      </c>
      <c r="K200" s="4">
        <f t="shared" si="60"/>
        <v>0</v>
      </c>
      <c r="L200" s="4">
        <f t="shared" si="60"/>
        <v>0</v>
      </c>
      <c r="M200" s="4">
        <f t="shared" si="60"/>
        <v>50000</v>
      </c>
      <c r="N200" s="8">
        <f t="shared" si="46"/>
        <v>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28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250</v>
      </c>
      <c r="G201" s="31"/>
      <c r="H201" s="8">
        <f>H202</f>
        <v>50000</v>
      </c>
      <c r="I201" s="8">
        <f>I202</f>
        <v>50000</v>
      </c>
      <c r="J201" s="8">
        <f>J202</f>
        <v>50000</v>
      </c>
      <c r="K201" s="8">
        <v>0</v>
      </c>
      <c r="L201" s="8">
        <v>0</v>
      </c>
      <c r="M201" s="8">
        <f>M202</f>
        <v>50000</v>
      </c>
      <c r="N201" s="8">
        <f t="shared" si="46"/>
        <v>0</v>
      </c>
      <c r="O201" s="8">
        <v>0</v>
      </c>
    </row>
    <row r="202" spans="1:15" s="83" customFormat="1" ht="31.5" customHeight="1">
      <c r="A202" s="5" t="s">
        <v>31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251</v>
      </c>
      <c r="G202" s="31" t="s">
        <v>407</v>
      </c>
      <c r="H202" s="8">
        <v>50000</v>
      </c>
      <c r="I202" s="8">
        <v>50000</v>
      </c>
      <c r="J202" s="8">
        <v>50000</v>
      </c>
      <c r="K202" s="8">
        <v>0</v>
      </c>
      <c r="L202" s="8">
        <v>0</v>
      </c>
      <c r="M202" s="8">
        <v>50000</v>
      </c>
      <c r="N202" s="8">
        <f t="shared" si="46"/>
        <v>0</v>
      </c>
      <c r="O202" s="8">
        <v>0</v>
      </c>
    </row>
    <row r="203" spans="1:254" s="68" customFormat="1" ht="35.25" customHeight="1">
      <c r="A203" s="1" t="s">
        <v>450</v>
      </c>
      <c r="B203" s="2">
        <v>951</v>
      </c>
      <c r="C203" s="2" t="s">
        <v>64</v>
      </c>
      <c r="D203" s="3" t="s">
        <v>331</v>
      </c>
      <c r="E203" s="3" t="s">
        <v>1</v>
      </c>
      <c r="F203" s="3" t="s">
        <v>1</v>
      </c>
      <c r="G203" s="3" t="s">
        <v>1</v>
      </c>
      <c r="H203" s="4">
        <f>H204+H208</f>
        <v>1938000</v>
      </c>
      <c r="I203" s="4">
        <f>I204+I208</f>
        <v>1938000</v>
      </c>
      <c r="J203" s="4">
        <f>J204+J208</f>
        <v>1938000</v>
      </c>
      <c r="K203" s="4">
        <f>K208</f>
        <v>0</v>
      </c>
      <c r="L203" s="4">
        <f>L208</f>
        <v>0</v>
      </c>
      <c r="M203" s="4">
        <f>M204+M208</f>
        <v>1938000</v>
      </c>
      <c r="N203" s="4">
        <f>H203-J203</f>
        <v>0</v>
      </c>
      <c r="O203" s="4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0.25" customHeight="1">
      <c r="A204" s="5" t="s">
        <v>14</v>
      </c>
      <c r="B204" s="6">
        <v>951</v>
      </c>
      <c r="C204" s="6" t="s">
        <v>64</v>
      </c>
      <c r="D204" s="7" t="s">
        <v>331</v>
      </c>
      <c r="E204" s="7" t="s">
        <v>16</v>
      </c>
      <c r="F204" s="7">
        <v>220</v>
      </c>
      <c r="G204" s="7" t="s">
        <v>1</v>
      </c>
      <c r="H204" s="8">
        <f>H205+H206+H207</f>
        <v>138000</v>
      </c>
      <c r="I204" s="8">
        <f>I205+I206+I207</f>
        <v>138000</v>
      </c>
      <c r="J204" s="8">
        <f>J205+J206+J207</f>
        <v>138000</v>
      </c>
      <c r="K204" s="8">
        <f>K205</f>
        <v>0</v>
      </c>
      <c r="L204" s="8">
        <f>L205</f>
        <v>0</v>
      </c>
      <c r="M204" s="8">
        <f>M205+M206+M207</f>
        <v>138000</v>
      </c>
      <c r="N204" s="8">
        <f>H204-J204</f>
        <v>0</v>
      </c>
      <c r="O204" s="8">
        <v>0</v>
      </c>
    </row>
    <row r="205" spans="1:15" s="83" customFormat="1" ht="20.25" customHeight="1">
      <c r="A205" s="5" t="s">
        <v>24</v>
      </c>
      <c r="B205" s="6">
        <v>951</v>
      </c>
      <c r="C205" s="6" t="s">
        <v>64</v>
      </c>
      <c r="D205" s="7" t="s">
        <v>331</v>
      </c>
      <c r="E205" s="7" t="s">
        <v>16</v>
      </c>
      <c r="F205" s="7">
        <v>225</v>
      </c>
      <c r="G205" s="31" t="s">
        <v>407</v>
      </c>
      <c r="H205" s="8">
        <v>138000</v>
      </c>
      <c r="I205" s="8">
        <v>138000</v>
      </c>
      <c r="J205" s="8">
        <v>138000</v>
      </c>
      <c r="K205" s="8">
        <v>0</v>
      </c>
      <c r="L205" s="8">
        <v>0</v>
      </c>
      <c r="M205" s="8">
        <v>138000</v>
      </c>
      <c r="N205" s="8">
        <f>H205-J205</f>
        <v>0</v>
      </c>
      <c r="O205" s="8">
        <v>0</v>
      </c>
    </row>
    <row r="206" spans="1:15" s="83" customFormat="1" ht="20.25" customHeight="1" hidden="1">
      <c r="A206" s="5" t="s">
        <v>24</v>
      </c>
      <c r="B206" s="6">
        <v>951</v>
      </c>
      <c r="C206" s="6" t="s">
        <v>64</v>
      </c>
      <c r="D206" s="7" t="s">
        <v>331</v>
      </c>
      <c r="E206" s="7" t="s">
        <v>16</v>
      </c>
      <c r="F206" s="7">
        <v>225</v>
      </c>
      <c r="G206" s="31" t="s">
        <v>445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83" customFormat="1" ht="20.25" customHeight="1" hidden="1">
      <c r="A207" s="5" t="s">
        <v>17</v>
      </c>
      <c r="B207" s="6">
        <v>951</v>
      </c>
      <c r="C207" s="6" t="s">
        <v>64</v>
      </c>
      <c r="D207" s="7" t="s">
        <v>331</v>
      </c>
      <c r="E207" s="7" t="s">
        <v>16</v>
      </c>
      <c r="F207" s="7">
        <v>226</v>
      </c>
      <c r="G207" s="31" t="s">
        <v>445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83" customFormat="1" ht="21.75" customHeight="1">
      <c r="A208" s="5" t="s">
        <v>19</v>
      </c>
      <c r="B208" s="6">
        <v>951</v>
      </c>
      <c r="C208" s="6" t="s">
        <v>64</v>
      </c>
      <c r="D208" s="7" t="s">
        <v>331</v>
      </c>
      <c r="E208" s="7">
        <v>410</v>
      </c>
      <c r="F208" s="7">
        <v>310</v>
      </c>
      <c r="G208" s="31"/>
      <c r="H208" s="8">
        <f>H209</f>
        <v>1800000</v>
      </c>
      <c r="I208" s="8">
        <f>I209</f>
        <v>1800000</v>
      </c>
      <c r="J208" s="8">
        <f>J209</f>
        <v>1800000</v>
      </c>
      <c r="K208" s="8">
        <v>0</v>
      </c>
      <c r="L208" s="8">
        <v>0</v>
      </c>
      <c r="M208" s="8">
        <f>M209</f>
        <v>1800000</v>
      </c>
      <c r="N208" s="8">
        <f t="shared" si="46"/>
        <v>0</v>
      </c>
      <c r="O208" s="8">
        <v>0</v>
      </c>
    </row>
    <row r="209" spans="1:15" s="83" customFormat="1" ht="30.75" customHeight="1">
      <c r="A209" s="5" t="s">
        <v>496</v>
      </c>
      <c r="B209" s="6">
        <v>951</v>
      </c>
      <c r="C209" s="6" t="s">
        <v>64</v>
      </c>
      <c r="D209" s="7" t="s">
        <v>331</v>
      </c>
      <c r="E209" s="7">
        <v>414</v>
      </c>
      <c r="F209" s="7">
        <v>310</v>
      </c>
      <c r="G209" s="31" t="s">
        <v>407</v>
      </c>
      <c r="H209" s="8">
        <v>1800000</v>
      </c>
      <c r="I209" s="8">
        <v>1800000</v>
      </c>
      <c r="J209" s="8">
        <v>1800000</v>
      </c>
      <c r="K209" s="8">
        <v>0</v>
      </c>
      <c r="L209" s="8">
        <v>0</v>
      </c>
      <c r="M209" s="8">
        <v>1800000</v>
      </c>
      <c r="N209" s="8">
        <f t="shared" si="46"/>
        <v>0</v>
      </c>
      <c r="O209" s="8">
        <v>0</v>
      </c>
    </row>
    <row r="210" spans="1:254" s="68" customFormat="1" ht="35.25" customHeight="1">
      <c r="A210" s="1" t="s">
        <v>65</v>
      </c>
      <c r="B210" s="2">
        <v>951</v>
      </c>
      <c r="C210" s="2" t="s">
        <v>64</v>
      </c>
      <c r="D210" s="3" t="s">
        <v>125</v>
      </c>
      <c r="E210" s="3" t="s">
        <v>1</v>
      </c>
      <c r="F210" s="3" t="s">
        <v>1</v>
      </c>
      <c r="G210" s="3" t="s">
        <v>1</v>
      </c>
      <c r="H210" s="4">
        <f>H211+H213</f>
        <v>457000</v>
      </c>
      <c r="I210" s="4">
        <f>I211+I213</f>
        <v>331006.41</v>
      </c>
      <c r="J210" s="4">
        <f>J211+J213</f>
        <v>331006.41</v>
      </c>
      <c r="K210" s="4">
        <f>K211</f>
        <v>0</v>
      </c>
      <c r="L210" s="4">
        <f>L211</f>
        <v>0</v>
      </c>
      <c r="M210" s="4">
        <f>M211+M213</f>
        <v>331006.41</v>
      </c>
      <c r="N210" s="4">
        <f t="shared" si="46"/>
        <v>125993.59000000003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64</v>
      </c>
      <c r="D211" s="7" t="s">
        <v>125</v>
      </c>
      <c r="E211" s="7">
        <v>247</v>
      </c>
      <c r="F211" s="7" t="s">
        <v>15</v>
      </c>
      <c r="G211" s="7" t="s">
        <v>1</v>
      </c>
      <c r="H211" s="8">
        <f>H212</f>
        <v>397000</v>
      </c>
      <c r="I211" s="8">
        <f>I212</f>
        <v>311007.41</v>
      </c>
      <c r="J211" s="8">
        <f>J212</f>
        <v>311007.41</v>
      </c>
      <c r="K211" s="8">
        <f>K212</f>
        <v>0</v>
      </c>
      <c r="L211" s="8">
        <f>L212</f>
        <v>0</v>
      </c>
      <c r="M211" s="8">
        <f>M212</f>
        <v>311007.41</v>
      </c>
      <c r="N211" s="8">
        <f t="shared" si="46"/>
        <v>85992.59000000003</v>
      </c>
      <c r="O211" s="8">
        <v>0</v>
      </c>
    </row>
    <row r="212" spans="1:15" s="83" customFormat="1" ht="20.25" customHeight="1">
      <c r="A212" s="5" t="s">
        <v>23</v>
      </c>
      <c r="B212" s="6">
        <v>951</v>
      </c>
      <c r="C212" s="6" t="s">
        <v>64</v>
      </c>
      <c r="D212" s="7" t="s">
        <v>125</v>
      </c>
      <c r="E212" s="7">
        <v>247</v>
      </c>
      <c r="F212" s="7">
        <v>223</v>
      </c>
      <c r="G212" s="31" t="s">
        <v>407</v>
      </c>
      <c r="H212" s="8">
        <v>397000</v>
      </c>
      <c r="I212" s="8">
        <v>311007.41</v>
      </c>
      <c r="J212" s="8">
        <v>311007.41</v>
      </c>
      <c r="K212" s="8">
        <v>0</v>
      </c>
      <c r="L212" s="8">
        <v>0</v>
      </c>
      <c r="M212" s="8">
        <v>311007.41</v>
      </c>
      <c r="N212" s="8">
        <f t="shared" si="46"/>
        <v>85992.59000000003</v>
      </c>
      <c r="O212" s="8">
        <v>0</v>
      </c>
    </row>
    <row r="213" spans="1:15" s="83" customFormat="1" ht="20.25" customHeight="1">
      <c r="A213" s="5" t="s">
        <v>14</v>
      </c>
      <c r="B213" s="6">
        <v>951</v>
      </c>
      <c r="C213" s="6" t="s">
        <v>64</v>
      </c>
      <c r="D213" s="7" t="s">
        <v>125</v>
      </c>
      <c r="E213" s="7" t="s">
        <v>16</v>
      </c>
      <c r="F213" s="7" t="s">
        <v>15</v>
      </c>
      <c r="G213" s="7" t="s">
        <v>1</v>
      </c>
      <c r="H213" s="8">
        <f>H214+H215</f>
        <v>60000</v>
      </c>
      <c r="I213" s="8">
        <f>I214+I215</f>
        <v>19999</v>
      </c>
      <c r="J213" s="8">
        <f>J214+J215</f>
        <v>19999</v>
      </c>
      <c r="K213" s="8">
        <f>K214</f>
        <v>0</v>
      </c>
      <c r="L213" s="8">
        <f>L214</f>
        <v>0</v>
      </c>
      <c r="M213" s="8">
        <f>M214+M215</f>
        <v>19999</v>
      </c>
      <c r="N213" s="8">
        <f>H213-J213</f>
        <v>40001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31" t="s">
        <v>407</v>
      </c>
      <c r="H214" s="8">
        <v>50000</v>
      </c>
      <c r="I214" s="8">
        <v>10000</v>
      </c>
      <c r="J214" s="8">
        <v>10000</v>
      </c>
      <c r="K214" s="8">
        <v>0</v>
      </c>
      <c r="L214" s="8">
        <v>0</v>
      </c>
      <c r="M214" s="8">
        <v>10000</v>
      </c>
      <c r="N214" s="8">
        <f>H214-J214</f>
        <v>40000</v>
      </c>
      <c r="O214" s="8">
        <v>0</v>
      </c>
    </row>
    <row r="215" spans="1:15" s="83" customFormat="1" ht="20.25" customHeight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31" t="s">
        <v>445</v>
      </c>
      <c r="H215" s="8">
        <v>10000</v>
      </c>
      <c r="I215" s="8">
        <v>9999</v>
      </c>
      <c r="J215" s="8">
        <v>9999</v>
      </c>
      <c r="K215" s="8">
        <v>0</v>
      </c>
      <c r="L215" s="8">
        <v>0</v>
      </c>
      <c r="M215" s="8">
        <v>9999</v>
      </c>
      <c r="N215" s="8">
        <f t="shared" si="46"/>
        <v>1</v>
      </c>
      <c r="O215" s="8">
        <v>0</v>
      </c>
    </row>
    <row r="216" spans="1:254" s="68" customFormat="1" ht="31.5" customHeight="1">
      <c r="A216" s="1" t="s">
        <v>463</v>
      </c>
      <c r="B216" s="2">
        <v>951</v>
      </c>
      <c r="C216" s="2" t="s">
        <v>64</v>
      </c>
      <c r="D216" s="3" t="s">
        <v>461</v>
      </c>
      <c r="E216" s="3" t="s">
        <v>1</v>
      </c>
      <c r="F216" s="3" t="s">
        <v>1</v>
      </c>
      <c r="G216" s="3" t="s">
        <v>1</v>
      </c>
      <c r="H216" s="4">
        <f aca="true" t="shared" si="61" ref="H216:M216">H217</f>
        <v>1481500</v>
      </c>
      <c r="I216" s="4">
        <f t="shared" si="61"/>
        <v>1398083.49</v>
      </c>
      <c r="J216" s="4">
        <f t="shared" si="61"/>
        <v>1398083.49</v>
      </c>
      <c r="K216" s="4">
        <f t="shared" si="61"/>
        <v>0</v>
      </c>
      <c r="L216" s="4">
        <f t="shared" si="61"/>
        <v>0</v>
      </c>
      <c r="M216" s="4">
        <f t="shared" si="61"/>
        <v>1398083.49</v>
      </c>
      <c r="N216" s="4">
        <f aca="true" t="shared" si="62" ref="N216:N223">H216-J216</f>
        <v>83416.51000000001</v>
      </c>
      <c r="O216" s="4">
        <v>0</v>
      </c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</row>
    <row r="217" spans="1:15" s="83" customFormat="1" ht="20.25" customHeight="1">
      <c r="A217" s="5" t="s">
        <v>14</v>
      </c>
      <c r="B217" s="6">
        <v>951</v>
      </c>
      <c r="C217" s="6" t="s">
        <v>64</v>
      </c>
      <c r="D217" s="7" t="s">
        <v>461</v>
      </c>
      <c r="E217" s="7" t="s">
        <v>16</v>
      </c>
      <c r="F217" s="7">
        <v>220</v>
      </c>
      <c r="G217" s="7" t="s">
        <v>1</v>
      </c>
      <c r="H217" s="8">
        <f>H218+H219+H220</f>
        <v>1481500</v>
      </c>
      <c r="I217" s="8">
        <f>I218+I219+I220</f>
        <v>1398083.49</v>
      </c>
      <c r="J217" s="8">
        <f>J218+J219+J220</f>
        <v>1398083.49</v>
      </c>
      <c r="K217" s="8">
        <f>K219</f>
        <v>0</v>
      </c>
      <c r="L217" s="8">
        <f>L219</f>
        <v>0</v>
      </c>
      <c r="M217" s="8">
        <f>M218+M219+M220</f>
        <v>1398083.49</v>
      </c>
      <c r="N217" s="8">
        <f t="shared" si="62"/>
        <v>83416.51000000001</v>
      </c>
      <c r="O217" s="8">
        <v>0</v>
      </c>
    </row>
    <row r="218" spans="1:15" s="83" customFormat="1" ht="20.25" customHeight="1">
      <c r="A218" s="5" t="s">
        <v>24</v>
      </c>
      <c r="B218" s="6">
        <v>951</v>
      </c>
      <c r="C218" s="6" t="s">
        <v>64</v>
      </c>
      <c r="D218" s="7" t="s">
        <v>461</v>
      </c>
      <c r="E218" s="7" t="s">
        <v>16</v>
      </c>
      <c r="F218" s="7">
        <v>225</v>
      </c>
      <c r="G218" s="31" t="s">
        <v>407</v>
      </c>
      <c r="H218" s="8">
        <v>40000</v>
      </c>
      <c r="I218" s="8">
        <v>39677.69</v>
      </c>
      <c r="J218" s="8">
        <v>39677.69</v>
      </c>
      <c r="K218" s="8">
        <v>0</v>
      </c>
      <c r="L218" s="8">
        <v>0</v>
      </c>
      <c r="M218" s="8">
        <v>39677.69</v>
      </c>
      <c r="N218" s="8">
        <f>H218-J218</f>
        <v>322.3099999999977</v>
      </c>
      <c r="O218" s="8">
        <v>0</v>
      </c>
    </row>
    <row r="219" spans="1:15" s="83" customFormat="1" ht="20.25" customHeight="1">
      <c r="A219" s="5" t="s">
        <v>24</v>
      </c>
      <c r="B219" s="6">
        <v>951</v>
      </c>
      <c r="C219" s="6" t="s">
        <v>64</v>
      </c>
      <c r="D219" s="7" t="s">
        <v>461</v>
      </c>
      <c r="E219" s="7" t="s">
        <v>16</v>
      </c>
      <c r="F219" s="7">
        <v>225</v>
      </c>
      <c r="G219" s="31" t="s">
        <v>445</v>
      </c>
      <c r="H219" s="8">
        <v>1226500</v>
      </c>
      <c r="I219" s="8">
        <v>1226405.8</v>
      </c>
      <c r="J219" s="8">
        <v>1226405.8</v>
      </c>
      <c r="K219" s="8">
        <v>0</v>
      </c>
      <c r="L219" s="8">
        <v>0</v>
      </c>
      <c r="M219" s="8">
        <v>1226405.8</v>
      </c>
      <c r="N219" s="8">
        <f t="shared" si="62"/>
        <v>94.19999999995343</v>
      </c>
      <c r="O219" s="8">
        <v>0</v>
      </c>
    </row>
    <row r="220" spans="1:15" s="83" customFormat="1" ht="20.25" customHeight="1">
      <c r="A220" s="5" t="s">
        <v>24</v>
      </c>
      <c r="B220" s="6">
        <v>951</v>
      </c>
      <c r="C220" s="6" t="s">
        <v>64</v>
      </c>
      <c r="D220" s="7" t="s">
        <v>461</v>
      </c>
      <c r="E220" s="7" t="s">
        <v>16</v>
      </c>
      <c r="F220" s="7">
        <v>226</v>
      </c>
      <c r="G220" s="31" t="s">
        <v>407</v>
      </c>
      <c r="H220" s="8">
        <v>215000</v>
      </c>
      <c r="I220" s="8">
        <v>132000</v>
      </c>
      <c r="J220" s="8">
        <v>132000</v>
      </c>
      <c r="K220" s="8">
        <v>0</v>
      </c>
      <c r="L220" s="8">
        <v>0</v>
      </c>
      <c r="M220" s="8">
        <v>132000</v>
      </c>
      <c r="N220" s="8">
        <f>H220-J220</f>
        <v>83000</v>
      </c>
      <c r="O220" s="8">
        <v>0</v>
      </c>
    </row>
    <row r="221" spans="1:254" s="68" customFormat="1" ht="33" customHeight="1">
      <c r="A221" s="1" t="s">
        <v>420</v>
      </c>
      <c r="B221" s="2">
        <v>951</v>
      </c>
      <c r="C221" s="2" t="s">
        <v>64</v>
      </c>
      <c r="D221" s="3" t="s">
        <v>419</v>
      </c>
      <c r="E221" s="3" t="s">
        <v>1</v>
      </c>
      <c r="F221" s="3" t="s">
        <v>1</v>
      </c>
      <c r="G221" s="3" t="s">
        <v>1</v>
      </c>
      <c r="H221" s="4">
        <f aca="true" t="shared" si="63" ref="H221:M221">H222</f>
        <v>4800</v>
      </c>
      <c r="I221" s="4">
        <f t="shared" si="63"/>
        <v>4800</v>
      </c>
      <c r="J221" s="4">
        <f t="shared" si="63"/>
        <v>4800</v>
      </c>
      <c r="K221" s="4">
        <f t="shared" si="63"/>
        <v>0</v>
      </c>
      <c r="L221" s="4">
        <f t="shared" si="63"/>
        <v>0</v>
      </c>
      <c r="M221" s="4">
        <f t="shared" si="63"/>
        <v>4800</v>
      </c>
      <c r="N221" s="4">
        <f t="shared" si="62"/>
        <v>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1" customHeight="1">
      <c r="A222" s="5" t="s">
        <v>14</v>
      </c>
      <c r="B222" s="6">
        <v>951</v>
      </c>
      <c r="C222" s="6" t="s">
        <v>64</v>
      </c>
      <c r="D222" s="7" t="s">
        <v>419</v>
      </c>
      <c r="E222" s="7" t="s">
        <v>16</v>
      </c>
      <c r="F222" s="7">
        <v>220</v>
      </c>
      <c r="G222" s="7" t="s">
        <v>1</v>
      </c>
      <c r="H222" s="8">
        <f>H223</f>
        <v>4800</v>
      </c>
      <c r="I222" s="8">
        <f>I223</f>
        <v>4800</v>
      </c>
      <c r="J222" s="8">
        <f>J223</f>
        <v>4800</v>
      </c>
      <c r="K222" s="8">
        <f>K224</f>
        <v>0</v>
      </c>
      <c r="L222" s="8">
        <f>L224</f>
        <v>0</v>
      </c>
      <c r="M222" s="8">
        <f>M223</f>
        <v>4800</v>
      </c>
      <c r="N222" s="8">
        <f t="shared" si="62"/>
        <v>0</v>
      </c>
      <c r="O222" s="8">
        <v>0</v>
      </c>
    </row>
    <row r="223" spans="1:15" s="83" customFormat="1" ht="22.5" customHeight="1">
      <c r="A223" s="5" t="s">
        <v>17</v>
      </c>
      <c r="B223" s="6">
        <v>951</v>
      </c>
      <c r="C223" s="6" t="s">
        <v>64</v>
      </c>
      <c r="D223" s="7" t="s">
        <v>419</v>
      </c>
      <c r="E223" s="7" t="s">
        <v>16</v>
      </c>
      <c r="F223" s="7">
        <v>226</v>
      </c>
      <c r="G223" s="31" t="s">
        <v>407</v>
      </c>
      <c r="H223" s="8">
        <v>4800</v>
      </c>
      <c r="I223" s="8">
        <v>4800</v>
      </c>
      <c r="J223" s="8">
        <v>4800</v>
      </c>
      <c r="K223" s="8">
        <v>0</v>
      </c>
      <c r="L223" s="8">
        <v>0</v>
      </c>
      <c r="M223" s="8">
        <v>4800</v>
      </c>
      <c r="N223" s="8">
        <f t="shared" si="62"/>
        <v>0</v>
      </c>
      <c r="O223" s="8">
        <v>0</v>
      </c>
    </row>
    <row r="224" spans="1:254" s="68" customFormat="1" ht="45.75" customHeight="1">
      <c r="A224" s="1" t="s">
        <v>325</v>
      </c>
      <c r="B224" s="2">
        <v>951</v>
      </c>
      <c r="C224" s="2" t="s">
        <v>64</v>
      </c>
      <c r="D224" s="3" t="s">
        <v>126</v>
      </c>
      <c r="E224" s="3" t="s">
        <v>1</v>
      </c>
      <c r="F224" s="3" t="s">
        <v>1</v>
      </c>
      <c r="G224" s="3" t="s">
        <v>1</v>
      </c>
      <c r="H224" s="4">
        <f>H225+H230</f>
        <v>960600</v>
      </c>
      <c r="I224" s="4">
        <f>I225+I230</f>
        <v>812103.46</v>
      </c>
      <c r="J224" s="4">
        <f>J225+J230</f>
        <v>812103.46</v>
      </c>
      <c r="K224" s="4">
        <f>K225</f>
        <v>0</v>
      </c>
      <c r="L224" s="4">
        <f>L225</f>
        <v>0</v>
      </c>
      <c r="M224" s="4">
        <f>M225+M230</f>
        <v>812103.46</v>
      </c>
      <c r="N224" s="4">
        <f>N225+N230</f>
        <v>148496.54000000004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220</v>
      </c>
      <c r="G225" s="7" t="s">
        <v>1</v>
      </c>
      <c r="H225" s="8">
        <f>H227+H228+H229</f>
        <v>708600</v>
      </c>
      <c r="I225" s="8">
        <f>I227+I228+I229</f>
        <v>569103.46</v>
      </c>
      <c r="J225" s="8">
        <f>J227+J228+J229</f>
        <v>569103.46</v>
      </c>
      <c r="K225" s="8">
        <f>K226</f>
        <v>0</v>
      </c>
      <c r="L225" s="8">
        <f>L226</f>
        <v>0</v>
      </c>
      <c r="M225" s="8">
        <f>M227+M228+M229</f>
        <v>569103.46</v>
      </c>
      <c r="N225" s="8">
        <f t="shared" si="46"/>
        <v>139496.54000000004</v>
      </c>
      <c r="O225" s="8">
        <v>0</v>
      </c>
    </row>
    <row r="226" spans="1:15" s="83" customFormat="1" ht="22.5" customHeight="1" hidden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31" t="s">
        <v>89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6"/>
        <v>0</v>
      </c>
      <c r="O226" s="8">
        <v>0</v>
      </c>
    </row>
    <row r="227" spans="1:15" s="83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407</v>
      </c>
      <c r="H227" s="8">
        <v>675600</v>
      </c>
      <c r="I227" s="8">
        <v>536103.46</v>
      </c>
      <c r="J227" s="8">
        <v>536103.46</v>
      </c>
      <c r="K227" s="8">
        <v>0</v>
      </c>
      <c r="L227" s="8">
        <v>0</v>
      </c>
      <c r="M227" s="8">
        <v>536103.46</v>
      </c>
      <c r="N227" s="8">
        <f t="shared" si="46"/>
        <v>139496.54000000004</v>
      </c>
      <c r="O227" s="8">
        <v>0</v>
      </c>
    </row>
    <row r="228" spans="1:15" s="83" customFormat="1" ht="22.5" customHeight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31" t="s">
        <v>445</v>
      </c>
      <c r="H228" s="8">
        <v>31000</v>
      </c>
      <c r="I228" s="8">
        <v>31000</v>
      </c>
      <c r="J228" s="8">
        <v>31000</v>
      </c>
      <c r="K228" s="8">
        <v>0</v>
      </c>
      <c r="L228" s="8">
        <v>0</v>
      </c>
      <c r="M228" s="8">
        <v>31000</v>
      </c>
      <c r="N228" s="8">
        <f>H228-J228</f>
        <v>0</v>
      </c>
      <c r="O228" s="8">
        <v>0</v>
      </c>
    </row>
    <row r="229" spans="1:15" s="83" customFormat="1" ht="22.5" customHeight="1">
      <c r="A229" s="5" t="s">
        <v>17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226</v>
      </c>
      <c r="G229" s="31" t="s">
        <v>407</v>
      </c>
      <c r="H229" s="8">
        <v>2000</v>
      </c>
      <c r="I229" s="8">
        <v>2000</v>
      </c>
      <c r="J229" s="8">
        <v>2000</v>
      </c>
      <c r="K229" s="8">
        <v>0</v>
      </c>
      <c r="L229" s="8">
        <v>0</v>
      </c>
      <c r="M229" s="8">
        <v>2000</v>
      </c>
      <c r="N229" s="8">
        <f>H229-J229</f>
        <v>0</v>
      </c>
      <c r="O229" s="8">
        <v>0</v>
      </c>
    </row>
    <row r="230" spans="1:15" s="83" customFormat="1" ht="21" customHeight="1">
      <c r="A230" s="5" t="s">
        <v>373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300</v>
      </c>
      <c r="G230" s="7" t="s">
        <v>1</v>
      </c>
      <c r="H230" s="8">
        <f>H231+H233</f>
        <v>252000</v>
      </c>
      <c r="I230" s="8">
        <f>I231+I233</f>
        <v>243000</v>
      </c>
      <c r="J230" s="8">
        <f>J231+J233</f>
        <v>243000</v>
      </c>
      <c r="K230" s="8">
        <f>K231</f>
        <v>0</v>
      </c>
      <c r="L230" s="8">
        <f>L231</f>
        <v>0</v>
      </c>
      <c r="M230" s="8">
        <f>M231+M233</f>
        <v>243000</v>
      </c>
      <c r="N230" s="8">
        <f t="shared" si="46"/>
        <v>9000</v>
      </c>
      <c r="O230" s="8">
        <v>0</v>
      </c>
    </row>
    <row r="231" spans="1:15" s="83" customFormat="1" ht="19.5" customHeight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 t="s">
        <v>1</v>
      </c>
      <c r="H231" s="8">
        <f>H232</f>
        <v>252000</v>
      </c>
      <c r="I231" s="8">
        <f>I232</f>
        <v>243000</v>
      </c>
      <c r="J231" s="8">
        <f>J232</f>
        <v>243000</v>
      </c>
      <c r="K231" s="8">
        <f>K232</f>
        <v>0</v>
      </c>
      <c r="L231" s="8">
        <f>L232</f>
        <v>0</v>
      </c>
      <c r="M231" s="8">
        <f>M232</f>
        <v>243000</v>
      </c>
      <c r="N231" s="8">
        <f t="shared" si="46"/>
        <v>9000</v>
      </c>
      <c r="O231" s="8">
        <v>0</v>
      </c>
    </row>
    <row r="232" spans="1:15" s="83" customFormat="1" ht="21" customHeight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>
        <v>100</v>
      </c>
      <c r="H232" s="8">
        <v>252000</v>
      </c>
      <c r="I232" s="8">
        <v>243000</v>
      </c>
      <c r="J232" s="8">
        <v>243000</v>
      </c>
      <c r="K232" s="8">
        <v>0</v>
      </c>
      <c r="L232" s="8">
        <v>0</v>
      </c>
      <c r="M232" s="8">
        <v>243000</v>
      </c>
      <c r="N232" s="8">
        <f t="shared" si="46"/>
        <v>9000</v>
      </c>
      <c r="O232" s="8">
        <v>0</v>
      </c>
    </row>
    <row r="233" spans="1:15" s="83" customFormat="1" ht="22.5" customHeight="1" hidden="1">
      <c r="A233" s="5" t="s">
        <v>19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340</v>
      </c>
      <c r="G233" s="7">
        <v>123</v>
      </c>
      <c r="H233" s="8">
        <f aca="true" t="shared" si="64" ref="H233:M233">H234</f>
        <v>0</v>
      </c>
      <c r="I233" s="8">
        <f t="shared" si="64"/>
        <v>0</v>
      </c>
      <c r="J233" s="8">
        <f t="shared" si="64"/>
        <v>0</v>
      </c>
      <c r="K233" s="8">
        <f t="shared" si="64"/>
        <v>0</v>
      </c>
      <c r="L233" s="8">
        <f t="shared" si="64"/>
        <v>0</v>
      </c>
      <c r="M233" s="8">
        <f t="shared" si="64"/>
        <v>0</v>
      </c>
      <c r="N233" s="8">
        <f t="shared" si="46"/>
        <v>0</v>
      </c>
      <c r="O233" s="8">
        <v>0</v>
      </c>
    </row>
    <row r="234" spans="1:15" s="83" customFormat="1" ht="34.5" customHeight="1" hidden="1">
      <c r="A234" s="5" t="s">
        <v>434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123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6"/>
        <v>0</v>
      </c>
      <c r="O234" s="8">
        <v>0</v>
      </c>
    </row>
    <row r="235" spans="1:254" s="68" customFormat="1" ht="21.75" customHeight="1">
      <c r="A235" s="1" t="s">
        <v>421</v>
      </c>
      <c r="B235" s="2">
        <v>951</v>
      </c>
      <c r="C235" s="2" t="s">
        <v>64</v>
      </c>
      <c r="D235" s="3" t="s">
        <v>343</v>
      </c>
      <c r="E235" s="3" t="s">
        <v>1</v>
      </c>
      <c r="F235" s="3" t="s">
        <v>1</v>
      </c>
      <c r="G235" s="3" t="s">
        <v>1</v>
      </c>
      <c r="H235" s="4">
        <f aca="true" t="shared" si="65" ref="H235:M235">H236</f>
        <v>21000</v>
      </c>
      <c r="I235" s="4">
        <f t="shared" si="65"/>
        <v>0</v>
      </c>
      <c r="J235" s="4">
        <f t="shared" si="65"/>
        <v>0</v>
      </c>
      <c r="K235" s="4">
        <f t="shared" si="65"/>
        <v>0</v>
      </c>
      <c r="L235" s="4">
        <f t="shared" si="65"/>
        <v>0</v>
      </c>
      <c r="M235" s="4">
        <f t="shared" si="65"/>
        <v>0</v>
      </c>
      <c r="N235" s="4">
        <f t="shared" si="46"/>
        <v>21000</v>
      </c>
      <c r="O235" s="4">
        <v>0</v>
      </c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</row>
    <row r="236" spans="1:15" s="83" customFormat="1" ht="21" customHeight="1">
      <c r="A236" s="5" t="s">
        <v>14</v>
      </c>
      <c r="B236" s="6">
        <v>951</v>
      </c>
      <c r="C236" s="6" t="s">
        <v>64</v>
      </c>
      <c r="D236" s="7" t="s">
        <v>343</v>
      </c>
      <c r="E236" s="7" t="s">
        <v>16</v>
      </c>
      <c r="F236" s="7">
        <v>220</v>
      </c>
      <c r="G236" s="7" t="s">
        <v>1</v>
      </c>
      <c r="H236" s="8">
        <f>H237+H238</f>
        <v>21000</v>
      </c>
      <c r="I236" s="8">
        <f>I237+I238</f>
        <v>0</v>
      </c>
      <c r="J236" s="8">
        <f>J237+J238</f>
        <v>0</v>
      </c>
      <c r="K236" s="8">
        <f>K238</f>
        <v>0</v>
      </c>
      <c r="L236" s="8">
        <f>L238</f>
        <v>0</v>
      </c>
      <c r="M236" s="8">
        <f>M237+M238</f>
        <v>0</v>
      </c>
      <c r="N236" s="8">
        <f t="shared" si="46"/>
        <v>21000</v>
      </c>
      <c r="O236" s="8">
        <v>0</v>
      </c>
    </row>
    <row r="237" spans="1:15" s="83" customFormat="1" ht="22.5" customHeight="1">
      <c r="A237" s="5" t="s">
        <v>17</v>
      </c>
      <c r="B237" s="6">
        <v>951</v>
      </c>
      <c r="C237" s="6" t="s">
        <v>64</v>
      </c>
      <c r="D237" s="7" t="s">
        <v>343</v>
      </c>
      <c r="E237" s="7" t="s">
        <v>16</v>
      </c>
      <c r="F237" s="7">
        <v>226</v>
      </c>
      <c r="G237" s="31" t="s">
        <v>407</v>
      </c>
      <c r="H237" s="8">
        <v>21000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6"/>
        <v>21000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343</v>
      </c>
      <c r="E238" s="7" t="s">
        <v>16</v>
      </c>
      <c r="F238" s="7">
        <v>226</v>
      </c>
      <c r="G238" s="31" t="s">
        <v>445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6"/>
        <v>0</v>
      </c>
      <c r="O238" s="8">
        <v>0</v>
      </c>
    </row>
    <row r="239" spans="1:254" s="68" customFormat="1" ht="24.75" customHeight="1" hidden="1">
      <c r="A239" s="1" t="s">
        <v>324</v>
      </c>
      <c r="B239" s="2">
        <v>951</v>
      </c>
      <c r="C239" s="2" t="s">
        <v>64</v>
      </c>
      <c r="D239" s="3" t="s">
        <v>323</v>
      </c>
      <c r="E239" s="7"/>
      <c r="F239" s="7"/>
      <c r="G239" s="7"/>
      <c r="H239" s="4">
        <f aca="true" t="shared" si="66" ref="H239:M239">H240+H244+H242</f>
        <v>0</v>
      </c>
      <c r="I239" s="4">
        <f t="shared" si="66"/>
        <v>0</v>
      </c>
      <c r="J239" s="4">
        <f t="shared" si="66"/>
        <v>0</v>
      </c>
      <c r="K239" s="4">
        <f t="shared" si="66"/>
        <v>0</v>
      </c>
      <c r="L239" s="4">
        <f t="shared" si="66"/>
        <v>0</v>
      </c>
      <c r="M239" s="4">
        <f t="shared" si="66"/>
        <v>0</v>
      </c>
      <c r="N239" s="8">
        <f t="shared" si="46"/>
        <v>0</v>
      </c>
      <c r="O239" s="8">
        <v>0</v>
      </c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</row>
    <row r="240" spans="1:15" s="83" customFormat="1" ht="20.25" customHeight="1" hidden="1">
      <c r="A240" s="5" t="s">
        <v>14</v>
      </c>
      <c r="B240" s="6">
        <v>951</v>
      </c>
      <c r="C240" s="6" t="s">
        <v>64</v>
      </c>
      <c r="D240" s="7" t="s">
        <v>323</v>
      </c>
      <c r="E240" s="7" t="s">
        <v>16</v>
      </c>
      <c r="F240" s="7" t="s">
        <v>15</v>
      </c>
      <c r="G240" s="7" t="s">
        <v>1</v>
      </c>
      <c r="H240" s="8">
        <f aca="true" t="shared" si="67" ref="H240:M240">H241</f>
        <v>0</v>
      </c>
      <c r="I240" s="8">
        <f t="shared" si="67"/>
        <v>0</v>
      </c>
      <c r="J240" s="8">
        <f t="shared" si="67"/>
        <v>0</v>
      </c>
      <c r="K240" s="8">
        <f t="shared" si="67"/>
        <v>0</v>
      </c>
      <c r="L240" s="8">
        <f t="shared" si="67"/>
        <v>0</v>
      </c>
      <c r="M240" s="8">
        <f t="shared" si="67"/>
        <v>0</v>
      </c>
      <c r="N240" s="8">
        <f t="shared" si="46"/>
        <v>0</v>
      </c>
      <c r="O240" s="8">
        <v>0</v>
      </c>
    </row>
    <row r="241" spans="1:15" s="83" customFormat="1" ht="19.5" customHeight="1" hidden="1">
      <c r="A241" s="5" t="s">
        <v>24</v>
      </c>
      <c r="B241" s="6">
        <v>951</v>
      </c>
      <c r="C241" s="6" t="s">
        <v>64</v>
      </c>
      <c r="D241" s="7" t="s">
        <v>323</v>
      </c>
      <c r="E241" s="7" t="s">
        <v>16</v>
      </c>
      <c r="F241" s="7" t="s">
        <v>25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15" s="83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1</v>
      </c>
      <c r="H242" s="8">
        <f aca="true" t="shared" si="68" ref="H242:M242">H243</f>
        <v>0</v>
      </c>
      <c r="I242" s="8">
        <f t="shared" si="68"/>
        <v>0</v>
      </c>
      <c r="J242" s="8">
        <f t="shared" si="68"/>
        <v>0</v>
      </c>
      <c r="K242" s="8">
        <f t="shared" si="68"/>
        <v>0</v>
      </c>
      <c r="L242" s="8">
        <f t="shared" si="68"/>
        <v>0</v>
      </c>
      <c r="M242" s="8">
        <f t="shared" si="68"/>
        <v>0</v>
      </c>
      <c r="N242" s="8">
        <f t="shared" si="46"/>
        <v>0</v>
      </c>
      <c r="O242" s="8">
        <v>0</v>
      </c>
    </row>
    <row r="243" spans="1:15" s="83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8</v>
      </c>
      <c r="H243" s="8">
        <v>0</v>
      </c>
      <c r="I243" s="8">
        <v>0</v>
      </c>
      <c r="J243" s="8">
        <v>0</v>
      </c>
      <c r="K243" s="8"/>
      <c r="L243" s="8"/>
      <c r="M243" s="8">
        <v>0</v>
      </c>
      <c r="N243" s="8">
        <f t="shared" si="46"/>
        <v>0</v>
      </c>
      <c r="O243" s="8">
        <v>0</v>
      </c>
    </row>
    <row r="244" spans="1:15" s="83" customFormat="1" ht="20.25" customHeight="1" hidden="1">
      <c r="A244" s="5" t="s">
        <v>19</v>
      </c>
      <c r="B244" s="6">
        <v>951</v>
      </c>
      <c r="C244" s="6" t="s">
        <v>64</v>
      </c>
      <c r="D244" s="7" t="s">
        <v>323</v>
      </c>
      <c r="E244" s="7" t="s">
        <v>16</v>
      </c>
      <c r="F244" s="7" t="s">
        <v>20</v>
      </c>
      <c r="G244" s="7" t="s">
        <v>1</v>
      </c>
      <c r="H244" s="8">
        <f aca="true" t="shared" si="69" ref="H244:M244">H245</f>
        <v>0</v>
      </c>
      <c r="I244" s="8">
        <f t="shared" si="69"/>
        <v>0</v>
      </c>
      <c r="J244" s="8">
        <f t="shared" si="69"/>
        <v>0</v>
      </c>
      <c r="K244" s="8">
        <f t="shared" si="69"/>
        <v>0</v>
      </c>
      <c r="L244" s="8">
        <f t="shared" si="69"/>
        <v>0</v>
      </c>
      <c r="M244" s="8">
        <f t="shared" si="69"/>
        <v>0</v>
      </c>
      <c r="N244" s="8">
        <f t="shared" si="46"/>
        <v>0</v>
      </c>
      <c r="O244" s="8">
        <v>0</v>
      </c>
    </row>
    <row r="245" spans="1:15" s="83" customFormat="1" ht="18.75" customHeight="1" hidden="1">
      <c r="A245" s="5" t="s">
        <v>19</v>
      </c>
      <c r="B245" s="6">
        <v>951</v>
      </c>
      <c r="C245" s="6" t="s">
        <v>64</v>
      </c>
      <c r="D245" s="7" t="s">
        <v>323</v>
      </c>
      <c r="E245" s="7" t="s">
        <v>16</v>
      </c>
      <c r="F245" s="7" t="s">
        <v>20</v>
      </c>
      <c r="G245" s="7" t="s">
        <v>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6"/>
        <v>0</v>
      </c>
      <c r="O245" s="8">
        <v>0</v>
      </c>
    </row>
    <row r="246" spans="1:254" s="68" customFormat="1" ht="32.25" customHeight="1">
      <c r="A246" s="1" t="s">
        <v>423</v>
      </c>
      <c r="B246" s="2">
        <v>951</v>
      </c>
      <c r="C246" s="2" t="s">
        <v>64</v>
      </c>
      <c r="D246" s="3" t="s">
        <v>422</v>
      </c>
      <c r="E246" s="3" t="s">
        <v>1</v>
      </c>
      <c r="F246" s="3" t="s">
        <v>1</v>
      </c>
      <c r="G246" s="3" t="s">
        <v>1</v>
      </c>
      <c r="H246" s="4">
        <f aca="true" t="shared" si="70" ref="H246:M246">H247</f>
        <v>10000</v>
      </c>
      <c r="I246" s="4">
        <f t="shared" si="70"/>
        <v>0</v>
      </c>
      <c r="J246" s="4">
        <f t="shared" si="70"/>
        <v>0</v>
      </c>
      <c r="K246" s="4">
        <f t="shared" si="70"/>
        <v>0</v>
      </c>
      <c r="L246" s="4">
        <f t="shared" si="70"/>
        <v>0</v>
      </c>
      <c r="M246" s="4">
        <f t="shared" si="70"/>
        <v>0</v>
      </c>
      <c r="N246" s="4">
        <f>H246-J246</f>
        <v>10000</v>
      </c>
      <c r="O246" s="4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1" customHeight="1">
      <c r="A247" s="5" t="s">
        <v>14</v>
      </c>
      <c r="B247" s="6">
        <v>951</v>
      </c>
      <c r="C247" s="6" t="s">
        <v>64</v>
      </c>
      <c r="D247" s="7" t="s">
        <v>422</v>
      </c>
      <c r="E247" s="7" t="s">
        <v>16</v>
      </c>
      <c r="F247" s="7">
        <v>220</v>
      </c>
      <c r="G247" s="7" t="s">
        <v>1</v>
      </c>
      <c r="H247" s="8">
        <f>H248+H249</f>
        <v>10000</v>
      </c>
      <c r="I247" s="8">
        <f>I248+I249</f>
        <v>0</v>
      </c>
      <c r="J247" s="8">
        <f>J248+J249</f>
        <v>0</v>
      </c>
      <c r="K247" s="8">
        <f>K249</f>
        <v>0</v>
      </c>
      <c r="L247" s="8">
        <f>L249</f>
        <v>0</v>
      </c>
      <c r="M247" s="8">
        <f>M248+M249</f>
        <v>0</v>
      </c>
      <c r="N247" s="8">
        <f>H247-J247</f>
        <v>10000</v>
      </c>
      <c r="O247" s="8">
        <v>0</v>
      </c>
    </row>
    <row r="248" spans="1:15" s="83" customFormat="1" ht="22.5" customHeight="1">
      <c r="A248" s="5" t="s">
        <v>24</v>
      </c>
      <c r="B248" s="6">
        <v>951</v>
      </c>
      <c r="C248" s="6" t="s">
        <v>64</v>
      </c>
      <c r="D248" s="7" t="s">
        <v>422</v>
      </c>
      <c r="E248" s="7" t="s">
        <v>16</v>
      </c>
      <c r="F248" s="7">
        <v>225</v>
      </c>
      <c r="G248" s="31" t="s">
        <v>407</v>
      </c>
      <c r="H248" s="8">
        <v>10000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10000</v>
      </c>
      <c r="O248" s="8">
        <v>0</v>
      </c>
    </row>
    <row r="249" spans="1:15" s="83" customFormat="1" ht="22.5" customHeight="1" hidden="1">
      <c r="A249" s="5" t="s">
        <v>17</v>
      </c>
      <c r="B249" s="6">
        <v>951</v>
      </c>
      <c r="C249" s="6" t="s">
        <v>64</v>
      </c>
      <c r="D249" s="7" t="s">
        <v>422</v>
      </c>
      <c r="E249" s="7" t="s">
        <v>16</v>
      </c>
      <c r="F249" s="7">
        <v>226</v>
      </c>
      <c r="G249" s="31" t="s">
        <v>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0</v>
      </c>
      <c r="O249" s="8">
        <v>0</v>
      </c>
    </row>
    <row r="250" spans="1:254" s="68" customFormat="1" ht="76.5" customHeight="1">
      <c r="A250" s="1" t="s">
        <v>118</v>
      </c>
      <c r="B250" s="2">
        <v>951</v>
      </c>
      <c r="C250" s="2" t="s">
        <v>341</v>
      </c>
      <c r="D250" s="30" t="s">
        <v>119</v>
      </c>
      <c r="E250" s="3" t="s">
        <v>1</v>
      </c>
      <c r="F250" s="3" t="s">
        <v>1</v>
      </c>
      <c r="G250" s="3" t="s">
        <v>1</v>
      </c>
      <c r="H250" s="4">
        <f>H251</f>
        <v>5000</v>
      </c>
      <c r="I250" s="4">
        <f aca="true" t="shared" si="71" ref="I250:M251">I251</f>
        <v>0</v>
      </c>
      <c r="J250" s="4">
        <f t="shared" si="71"/>
        <v>0</v>
      </c>
      <c r="K250" s="4">
        <f t="shared" si="71"/>
        <v>0</v>
      </c>
      <c r="L250" s="4">
        <f t="shared" si="71"/>
        <v>0</v>
      </c>
      <c r="M250" s="4">
        <f t="shared" si="71"/>
        <v>0</v>
      </c>
      <c r="N250" s="4">
        <f aca="true" t="shared" si="72" ref="N250:N265">H250-J250</f>
        <v>5000</v>
      </c>
      <c r="O250" s="4">
        <v>0</v>
      </c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</row>
    <row r="251" spans="1:15" s="83" customFormat="1" ht="21" customHeight="1">
      <c r="A251" s="5" t="s">
        <v>14</v>
      </c>
      <c r="B251" s="6">
        <v>951</v>
      </c>
      <c r="C251" s="6" t="s">
        <v>341</v>
      </c>
      <c r="D251" s="31" t="s">
        <v>119</v>
      </c>
      <c r="E251" s="7" t="s">
        <v>16</v>
      </c>
      <c r="F251" s="7" t="s">
        <v>15</v>
      </c>
      <c r="G251" s="7" t="s">
        <v>1</v>
      </c>
      <c r="H251" s="8">
        <f>H252</f>
        <v>5000</v>
      </c>
      <c r="I251" s="8">
        <f t="shared" si="71"/>
        <v>0</v>
      </c>
      <c r="J251" s="8">
        <f t="shared" si="71"/>
        <v>0</v>
      </c>
      <c r="K251" s="8">
        <f t="shared" si="71"/>
        <v>0</v>
      </c>
      <c r="L251" s="8">
        <f t="shared" si="71"/>
        <v>0</v>
      </c>
      <c r="M251" s="8">
        <f t="shared" si="71"/>
        <v>0</v>
      </c>
      <c r="N251" s="8">
        <f t="shared" si="72"/>
        <v>5000</v>
      </c>
      <c r="O251" s="8">
        <v>0</v>
      </c>
    </row>
    <row r="252" spans="1:15" s="83" customFormat="1" ht="18" customHeight="1">
      <c r="A252" s="5" t="s">
        <v>17</v>
      </c>
      <c r="B252" s="6">
        <v>951</v>
      </c>
      <c r="C252" s="6" t="s">
        <v>341</v>
      </c>
      <c r="D252" s="31" t="s">
        <v>119</v>
      </c>
      <c r="E252" s="7" t="s">
        <v>16</v>
      </c>
      <c r="F252" s="7" t="s">
        <v>18</v>
      </c>
      <c r="G252" s="7">
        <v>100</v>
      </c>
      <c r="H252" s="8">
        <v>5000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72"/>
        <v>5000</v>
      </c>
      <c r="O252" s="8">
        <v>0</v>
      </c>
    </row>
    <row r="253" spans="1:15" s="83" customFormat="1" ht="30.75" customHeight="1">
      <c r="A253" s="1" t="s">
        <v>451</v>
      </c>
      <c r="B253" s="2">
        <v>951</v>
      </c>
      <c r="C253" s="2" t="s">
        <v>66</v>
      </c>
      <c r="D253" s="3" t="s">
        <v>127</v>
      </c>
      <c r="E253" s="7" t="s">
        <v>1</v>
      </c>
      <c r="F253" s="7" t="s">
        <v>1</v>
      </c>
      <c r="G253" s="7" t="s">
        <v>1</v>
      </c>
      <c r="H253" s="4">
        <f aca="true" t="shared" si="73" ref="H253:M253">H254+H258</f>
        <v>6009300</v>
      </c>
      <c r="I253" s="4">
        <f t="shared" si="73"/>
        <v>4194900</v>
      </c>
      <c r="J253" s="4">
        <f t="shared" si="73"/>
        <v>4194900</v>
      </c>
      <c r="K253" s="4">
        <f t="shared" si="73"/>
        <v>0</v>
      </c>
      <c r="L253" s="4">
        <f t="shared" si="73"/>
        <v>0</v>
      </c>
      <c r="M253" s="4">
        <f t="shared" si="73"/>
        <v>4194900</v>
      </c>
      <c r="N253" s="4">
        <f t="shared" si="72"/>
        <v>1814400</v>
      </c>
      <c r="O253" s="4">
        <v>0</v>
      </c>
    </row>
    <row r="254" spans="1:15" s="83" customFormat="1" ht="22.5" customHeight="1">
      <c r="A254" s="5" t="s">
        <v>53</v>
      </c>
      <c r="B254" s="6">
        <v>951</v>
      </c>
      <c r="C254" s="6" t="s">
        <v>66</v>
      </c>
      <c r="D254" s="7" t="s">
        <v>127</v>
      </c>
      <c r="E254" s="7">
        <v>610</v>
      </c>
      <c r="F254" s="7" t="s">
        <v>54</v>
      </c>
      <c r="G254" s="7" t="s">
        <v>1</v>
      </c>
      <c r="H254" s="8">
        <f>H255+H256+H257</f>
        <v>6009300</v>
      </c>
      <c r="I254" s="8">
        <f>I255+I256+I257</f>
        <v>4194900</v>
      </c>
      <c r="J254" s="8">
        <f>J255+J256+J257</f>
        <v>4194900</v>
      </c>
      <c r="K254" s="8">
        <f>K255</f>
        <v>0</v>
      </c>
      <c r="L254" s="8">
        <f>L255</f>
        <v>0</v>
      </c>
      <c r="M254" s="8">
        <f>M255+M256+M257</f>
        <v>4194900</v>
      </c>
      <c r="N254" s="8">
        <f t="shared" si="72"/>
        <v>1814400</v>
      </c>
      <c r="O254" s="8">
        <v>0</v>
      </c>
    </row>
    <row r="255" spans="1:15" s="83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 t="s">
        <v>67</v>
      </c>
      <c r="F255" s="7" t="s">
        <v>57</v>
      </c>
      <c r="G255" s="7">
        <v>100</v>
      </c>
      <c r="H255" s="8">
        <v>5709300</v>
      </c>
      <c r="I255" s="8">
        <v>3894900</v>
      </c>
      <c r="J255" s="8">
        <v>3894900</v>
      </c>
      <c r="K255" s="8">
        <v>0</v>
      </c>
      <c r="L255" s="8">
        <v>0</v>
      </c>
      <c r="M255" s="8">
        <v>3894900</v>
      </c>
      <c r="N255" s="8">
        <f t="shared" si="72"/>
        <v>1814400</v>
      </c>
      <c r="O255" s="8">
        <v>0</v>
      </c>
    </row>
    <row r="256" spans="1:15" s="83" customFormat="1" ht="30.75" customHeight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300000</v>
      </c>
      <c r="I256" s="8">
        <v>300000</v>
      </c>
      <c r="J256" s="8">
        <v>300000</v>
      </c>
      <c r="K256" s="8">
        <v>0</v>
      </c>
      <c r="L256" s="8">
        <v>0</v>
      </c>
      <c r="M256" s="8">
        <v>300000</v>
      </c>
      <c r="N256" s="8">
        <f>H256-J256</f>
        <v>0</v>
      </c>
      <c r="O256" s="8">
        <v>0</v>
      </c>
    </row>
    <row r="257" spans="1:15" s="83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83" customFormat="1" ht="21" customHeight="1" hidden="1">
      <c r="A258" s="5" t="s">
        <v>53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54</v>
      </c>
      <c r="G258" s="7" t="s">
        <v>1</v>
      </c>
      <c r="H258" s="8">
        <f>H259</f>
        <v>0</v>
      </c>
      <c r="I258" s="8">
        <f>I259</f>
        <v>0</v>
      </c>
      <c r="J258" s="8">
        <f>J259</f>
        <v>0</v>
      </c>
      <c r="K258" s="8">
        <f>K260</f>
        <v>0</v>
      </c>
      <c r="L258" s="8">
        <f>L260</f>
        <v>0</v>
      </c>
      <c r="M258" s="8">
        <f>M259</f>
        <v>0</v>
      </c>
      <c r="N258" s="8">
        <f t="shared" si="72"/>
        <v>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57</v>
      </c>
      <c r="G259" s="7">
        <v>104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72"/>
        <v>0</v>
      </c>
      <c r="O259" s="8">
        <v>0</v>
      </c>
    </row>
    <row r="260" spans="1:15" s="83" customFormat="1" ht="48" customHeight="1" hidden="1">
      <c r="A260" s="1" t="s">
        <v>326</v>
      </c>
      <c r="B260" s="2">
        <v>951</v>
      </c>
      <c r="C260" s="2" t="s">
        <v>66</v>
      </c>
      <c r="D260" s="3" t="s">
        <v>352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aca="true" t="shared" si="74" ref="I260:J267">I261</f>
        <v>0</v>
      </c>
      <c r="J260" s="4">
        <f t="shared" si="74"/>
        <v>0</v>
      </c>
      <c r="K260" s="4">
        <f aca="true" t="shared" si="75" ref="K260:O267">K261</f>
        <v>0</v>
      </c>
      <c r="L260" s="4">
        <f t="shared" si="75"/>
        <v>0</v>
      </c>
      <c r="M260" s="4">
        <f t="shared" si="75"/>
        <v>0</v>
      </c>
      <c r="N260" s="4">
        <f t="shared" si="72"/>
        <v>0</v>
      </c>
      <c r="O260" s="4">
        <v>0</v>
      </c>
    </row>
    <row r="261" spans="1:15" s="83" customFormat="1" ht="24.75" customHeight="1" hidden="1">
      <c r="A261" s="5" t="s">
        <v>53</v>
      </c>
      <c r="B261" s="6">
        <v>951</v>
      </c>
      <c r="C261" s="6" t="s">
        <v>66</v>
      </c>
      <c r="D261" s="7" t="s">
        <v>352</v>
      </c>
      <c r="E261" s="7" t="s">
        <v>67</v>
      </c>
      <c r="F261" s="7" t="s">
        <v>54</v>
      </c>
      <c r="G261" s="7" t="s">
        <v>1</v>
      </c>
      <c r="H261" s="8">
        <f>H262</f>
        <v>0</v>
      </c>
      <c r="I261" s="8">
        <f t="shared" si="74"/>
        <v>0</v>
      </c>
      <c r="J261" s="8">
        <f t="shared" si="74"/>
        <v>0</v>
      </c>
      <c r="K261" s="8">
        <f t="shared" si="75"/>
        <v>0</v>
      </c>
      <c r="L261" s="8">
        <f t="shared" si="75"/>
        <v>0</v>
      </c>
      <c r="M261" s="8">
        <f t="shared" si="75"/>
        <v>0</v>
      </c>
      <c r="N261" s="8">
        <f t="shared" si="72"/>
        <v>0</v>
      </c>
      <c r="O261" s="8">
        <v>0</v>
      </c>
    </row>
    <row r="262" spans="1:15" s="83" customFormat="1" ht="30" customHeight="1" hidden="1">
      <c r="A262" s="5" t="s">
        <v>56</v>
      </c>
      <c r="B262" s="6">
        <v>951</v>
      </c>
      <c r="C262" s="6" t="s">
        <v>66</v>
      </c>
      <c r="D262" s="7" t="s">
        <v>352</v>
      </c>
      <c r="E262" s="7" t="s">
        <v>67</v>
      </c>
      <c r="F262" s="7" t="s">
        <v>57</v>
      </c>
      <c r="G262" s="7">
        <v>316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2"/>
        <v>0</v>
      </c>
      <c r="O262" s="8">
        <v>0</v>
      </c>
    </row>
    <row r="263" spans="1:15" s="83" customFormat="1" ht="48" customHeight="1" hidden="1">
      <c r="A263" s="1" t="s">
        <v>326</v>
      </c>
      <c r="B263" s="2">
        <v>951</v>
      </c>
      <c r="C263" s="2" t="s">
        <v>66</v>
      </c>
      <c r="D263" s="3" t="s">
        <v>352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74"/>
        <v>0</v>
      </c>
      <c r="J263" s="4">
        <f t="shared" si="74"/>
        <v>0</v>
      </c>
      <c r="K263" s="4">
        <f t="shared" si="75"/>
        <v>0</v>
      </c>
      <c r="L263" s="4">
        <f t="shared" si="75"/>
        <v>0</v>
      </c>
      <c r="M263" s="4">
        <f t="shared" si="75"/>
        <v>0</v>
      </c>
      <c r="N263" s="4">
        <f t="shared" si="72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352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74"/>
        <v>0</v>
      </c>
      <c r="J264" s="8">
        <f t="shared" si="74"/>
        <v>0</v>
      </c>
      <c r="K264" s="8">
        <f t="shared" si="75"/>
        <v>0</v>
      </c>
      <c r="L264" s="8">
        <f t="shared" si="75"/>
        <v>0</v>
      </c>
      <c r="M264" s="8">
        <f t="shared" si="75"/>
        <v>0</v>
      </c>
      <c r="N264" s="8">
        <f t="shared" si="72"/>
        <v>0</v>
      </c>
      <c r="O264" s="8">
        <v>0</v>
      </c>
    </row>
    <row r="265" spans="1:15" s="83" customFormat="1" ht="36" customHeight="1" hidden="1">
      <c r="A265" s="5" t="s">
        <v>56</v>
      </c>
      <c r="B265" s="6">
        <v>951</v>
      </c>
      <c r="C265" s="6" t="s">
        <v>66</v>
      </c>
      <c r="D265" s="7" t="s">
        <v>352</v>
      </c>
      <c r="E265" s="7" t="s">
        <v>67</v>
      </c>
      <c r="F265" s="7" t="s">
        <v>57</v>
      </c>
      <c r="G265" s="7">
        <v>185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72"/>
        <v>0</v>
      </c>
      <c r="O265" s="8">
        <v>0</v>
      </c>
    </row>
    <row r="266" spans="1:15" s="83" customFormat="1" ht="72.75" customHeight="1">
      <c r="A266" s="1" t="s">
        <v>499</v>
      </c>
      <c r="B266" s="2">
        <v>951</v>
      </c>
      <c r="C266" s="2" t="s">
        <v>66</v>
      </c>
      <c r="D266" s="2">
        <v>1010071180</v>
      </c>
      <c r="E266" s="7" t="s">
        <v>1</v>
      </c>
      <c r="F266" s="7" t="s">
        <v>1</v>
      </c>
      <c r="G266" s="7" t="s">
        <v>1</v>
      </c>
      <c r="H266" s="4">
        <f>H267</f>
        <v>316000</v>
      </c>
      <c r="I266" s="4">
        <f t="shared" si="74"/>
        <v>0</v>
      </c>
      <c r="J266" s="4">
        <f t="shared" si="74"/>
        <v>0</v>
      </c>
      <c r="K266" s="4">
        <f t="shared" si="75"/>
        <v>0</v>
      </c>
      <c r="L266" s="4">
        <f t="shared" si="75"/>
        <v>0</v>
      </c>
      <c r="M266" s="4">
        <f t="shared" si="75"/>
        <v>0</v>
      </c>
      <c r="N266" s="4">
        <f t="shared" si="75"/>
        <v>316000</v>
      </c>
      <c r="O266" s="4">
        <f t="shared" si="75"/>
        <v>0</v>
      </c>
    </row>
    <row r="267" spans="1:15" s="83" customFormat="1" ht="24.75" customHeight="1">
      <c r="A267" s="5" t="s">
        <v>53</v>
      </c>
      <c r="B267" s="6">
        <v>951</v>
      </c>
      <c r="C267" s="6" t="s">
        <v>66</v>
      </c>
      <c r="D267" s="6">
        <v>1010071180</v>
      </c>
      <c r="E267" s="7">
        <v>612</v>
      </c>
      <c r="F267" s="7" t="s">
        <v>54</v>
      </c>
      <c r="G267" s="7" t="s">
        <v>1</v>
      </c>
      <c r="H267" s="8">
        <f>H268</f>
        <v>316000</v>
      </c>
      <c r="I267" s="8">
        <f t="shared" si="74"/>
        <v>0</v>
      </c>
      <c r="J267" s="8">
        <f t="shared" si="74"/>
        <v>0</v>
      </c>
      <c r="K267" s="8">
        <f t="shared" si="75"/>
        <v>0</v>
      </c>
      <c r="L267" s="8">
        <f t="shared" si="75"/>
        <v>0</v>
      </c>
      <c r="M267" s="8">
        <f t="shared" si="75"/>
        <v>0</v>
      </c>
      <c r="N267" s="8">
        <f t="shared" si="75"/>
        <v>316000</v>
      </c>
      <c r="O267" s="8">
        <f t="shared" si="75"/>
        <v>0</v>
      </c>
    </row>
    <row r="268" spans="1:15" s="83" customFormat="1" ht="30" customHeight="1">
      <c r="A268" s="5" t="s">
        <v>56</v>
      </c>
      <c r="B268" s="6">
        <v>951</v>
      </c>
      <c r="C268" s="6" t="s">
        <v>66</v>
      </c>
      <c r="D268" s="6">
        <v>1010071180</v>
      </c>
      <c r="E268" s="7">
        <v>612</v>
      </c>
      <c r="F268" s="7" t="s">
        <v>57</v>
      </c>
      <c r="G268" s="7">
        <v>325</v>
      </c>
      <c r="H268" s="8">
        <v>316000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>H268-I268</f>
        <v>316000</v>
      </c>
      <c r="O268" s="8">
        <f>I268-J268</f>
        <v>0</v>
      </c>
    </row>
    <row r="269" spans="1:254" s="68" customFormat="1" ht="41.25" customHeight="1" hidden="1">
      <c r="A269" s="1" t="s">
        <v>68</v>
      </c>
      <c r="B269" s="2">
        <v>951</v>
      </c>
      <c r="C269" s="2" t="s">
        <v>69</v>
      </c>
      <c r="D269" s="3" t="s">
        <v>128</v>
      </c>
      <c r="E269" s="3" t="s">
        <v>1</v>
      </c>
      <c r="F269" s="3" t="s">
        <v>1</v>
      </c>
      <c r="G269" s="3" t="s">
        <v>1</v>
      </c>
      <c r="H269" s="4">
        <f>H270+H272</f>
        <v>0</v>
      </c>
      <c r="I269" s="4">
        <f>I270</f>
        <v>0</v>
      </c>
      <c r="J269" s="4">
        <f>J270</f>
        <v>0</v>
      </c>
      <c r="K269" s="4">
        <v>0</v>
      </c>
      <c r="L269" s="4">
        <v>0</v>
      </c>
      <c r="M269" s="4">
        <f>M270</f>
        <v>0</v>
      </c>
      <c r="N269" s="4">
        <f>H269-I269</f>
        <v>0</v>
      </c>
      <c r="O269" s="4">
        <f>I269-J269</f>
        <v>0</v>
      </c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</row>
    <row r="270" spans="1:15" ht="25.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300</v>
      </c>
      <c r="G270" s="7" t="s">
        <v>1</v>
      </c>
      <c r="H270" s="8">
        <f>H271+H273</f>
        <v>0</v>
      </c>
      <c r="I270" s="8">
        <f>I271+I273</f>
        <v>0</v>
      </c>
      <c r="J270" s="8">
        <f>J271+J273</f>
        <v>0</v>
      </c>
      <c r="K270" s="8">
        <f>K271</f>
        <v>0</v>
      </c>
      <c r="L270" s="8">
        <f>L271</f>
        <v>0</v>
      </c>
      <c r="M270" s="8">
        <f>M271+M273</f>
        <v>0</v>
      </c>
      <c r="N270" s="8">
        <f>N271</f>
        <v>0</v>
      </c>
      <c r="O270" s="8">
        <f>O271</f>
        <v>0</v>
      </c>
    </row>
    <row r="271" spans="1:15" ht="23.2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310</v>
      </c>
      <c r="G271" s="7" t="s">
        <v>8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15" ht="23.2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1</v>
      </c>
      <c r="H272" s="8">
        <v>0</v>
      </c>
      <c r="I272" s="8">
        <f aca="true" t="shared" si="76" ref="I272:O272">I273</f>
        <v>0</v>
      </c>
      <c r="J272" s="8">
        <f t="shared" si="76"/>
        <v>0</v>
      </c>
      <c r="K272" s="8">
        <f t="shared" si="76"/>
        <v>0</v>
      </c>
      <c r="L272" s="8">
        <f t="shared" si="76"/>
        <v>0</v>
      </c>
      <c r="M272" s="8">
        <f t="shared" si="76"/>
        <v>0</v>
      </c>
      <c r="N272" s="8">
        <f t="shared" si="76"/>
        <v>0</v>
      </c>
      <c r="O272" s="8">
        <f t="shared" si="76"/>
        <v>0</v>
      </c>
    </row>
    <row r="273" spans="1:15" ht="25.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8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15" ht="30" customHeight="1">
      <c r="A274" s="104" t="s">
        <v>404</v>
      </c>
      <c r="B274" s="60">
        <v>450</v>
      </c>
      <c r="C274" s="216" t="s">
        <v>145</v>
      </c>
      <c r="D274" s="217"/>
      <c r="E274" s="217"/>
      <c r="F274" s="217"/>
      <c r="G274" s="218"/>
      <c r="H274" s="62" t="s">
        <v>145</v>
      </c>
      <c r="I274" s="62" t="s">
        <v>145</v>
      </c>
      <c r="J274" s="108">
        <v>1720382.26</v>
      </c>
      <c r="K274" s="108"/>
      <c r="L274" s="108"/>
      <c r="M274" s="108">
        <v>1720382.26</v>
      </c>
      <c r="N274" s="62" t="s">
        <v>145</v>
      </c>
      <c r="O274" s="62" t="s">
        <v>145</v>
      </c>
    </row>
    <row r="275" spans="1:15" ht="17.25" customHeight="1">
      <c r="A275" s="5"/>
      <c r="B275" s="6"/>
      <c r="C275" s="7"/>
      <c r="D275" s="7"/>
      <c r="E275" s="7"/>
      <c r="F275" s="68">
        <v>221</v>
      </c>
      <c r="G275" s="7"/>
      <c r="H275" s="8">
        <f>H17+H103</f>
        <v>51000</v>
      </c>
      <c r="I275" s="8">
        <f>I17+I103</f>
        <v>32832.93</v>
      </c>
      <c r="J275" s="8">
        <f>J17+J103</f>
        <v>32832.93</v>
      </c>
      <c r="K275" s="90">
        <v>0</v>
      </c>
      <c r="L275" s="90">
        <v>0</v>
      </c>
      <c r="M275" s="8">
        <f>M17+M103</f>
        <v>32832.93</v>
      </c>
      <c r="N275" s="8">
        <f>N17+N103</f>
        <v>18167.07</v>
      </c>
      <c r="O275" s="90">
        <v>0</v>
      </c>
    </row>
    <row r="276" spans="1:15" ht="17.25" customHeight="1">
      <c r="A276" s="5"/>
      <c r="B276" s="6"/>
      <c r="C276" s="7"/>
      <c r="D276" s="7"/>
      <c r="E276" s="7"/>
      <c r="F276" s="68">
        <v>223</v>
      </c>
      <c r="G276" s="7"/>
      <c r="H276" s="8">
        <f>H18+H31+H212</f>
        <v>446000</v>
      </c>
      <c r="I276" s="8">
        <f>I18+I31+I212</f>
        <v>313323.45999999996</v>
      </c>
      <c r="J276" s="8">
        <f>J18+J31+J212</f>
        <v>313323.45999999996</v>
      </c>
      <c r="K276" s="90">
        <f aca="true" t="shared" si="77" ref="H276:L277">K18</f>
        <v>0</v>
      </c>
      <c r="L276" s="90">
        <f t="shared" si="77"/>
        <v>0</v>
      </c>
      <c r="M276" s="8">
        <f>M18+M31+M212</f>
        <v>313323.45999999996</v>
      </c>
      <c r="N276" s="8">
        <f>N18+N31+N212</f>
        <v>132676.54000000004</v>
      </c>
      <c r="O276" s="90">
        <v>0</v>
      </c>
    </row>
    <row r="277" spans="1:15" ht="17.25" customHeight="1">
      <c r="A277" s="5"/>
      <c r="B277" s="6"/>
      <c r="C277" s="7"/>
      <c r="D277" s="7"/>
      <c r="E277" s="7"/>
      <c r="F277" s="68">
        <v>224</v>
      </c>
      <c r="G277" s="7"/>
      <c r="H277" s="8">
        <f t="shared" si="77"/>
        <v>0</v>
      </c>
      <c r="I277" s="8">
        <f>I19</f>
        <v>0</v>
      </c>
      <c r="J277" s="8">
        <f>J19</f>
        <v>0</v>
      </c>
      <c r="K277" s="90">
        <f t="shared" si="77"/>
        <v>0</v>
      </c>
      <c r="L277" s="90">
        <f t="shared" si="77"/>
        <v>0</v>
      </c>
      <c r="M277" s="8">
        <f>M19</f>
        <v>0</v>
      </c>
      <c r="N277" s="8">
        <f>N19</f>
        <v>0</v>
      </c>
      <c r="O277" s="90">
        <v>0</v>
      </c>
    </row>
    <row r="278" spans="1:15" ht="15">
      <c r="A278" s="66"/>
      <c r="B278" s="6"/>
      <c r="C278" s="67"/>
      <c r="D278" s="68"/>
      <c r="E278" s="68"/>
      <c r="F278" s="68">
        <v>225</v>
      </c>
      <c r="H278" s="69">
        <f>H20+H104+H131+H132+H199+H205+H206+H214+H215+H218+H219+H227+H228+H248</f>
        <v>3959900</v>
      </c>
      <c r="I278" s="69">
        <f>I20+I104+I131+I132+I199+I205+I206+I214+I215+I218+I219+I227+I228+I248</f>
        <v>3473954.13</v>
      </c>
      <c r="J278" s="69">
        <f>J20+J104+J131+J132+J199+J205+J206+J214+J215+J218+J219+J227+J228+J248</f>
        <v>3473954.13</v>
      </c>
      <c r="K278" s="69">
        <f>K20+K132+K159+K180+K238</f>
        <v>0</v>
      </c>
      <c r="L278" s="69">
        <f>L20+L132+L159+L180+L238</f>
        <v>0</v>
      </c>
      <c r="M278" s="69">
        <f>M20+M104+M131+M132+M199+M205+M206+M214+M215+M218+M219+M227+M228+M248</f>
        <v>3473954.13</v>
      </c>
      <c r="N278" s="69">
        <f>N20+N104+N131+N132+N199+N205+N206+N214+N215+N218+N219+N227+N228+N248</f>
        <v>485945.87000000005</v>
      </c>
      <c r="O278" s="69">
        <f>O20+O132+O159+O238</f>
        <v>0</v>
      </c>
    </row>
    <row r="279" spans="1:15" ht="15">
      <c r="A279" s="66"/>
      <c r="B279" s="6"/>
      <c r="C279" s="67"/>
      <c r="D279" s="68"/>
      <c r="E279" s="68"/>
      <c r="F279" s="68">
        <v>226</v>
      </c>
      <c r="H279" s="69">
        <f>H21+H34+H67+H73+H74+H77+H78+H252+H122+H133+H154+H155+H220+H223+H229+H237+H238</f>
        <v>976800</v>
      </c>
      <c r="I279" s="69">
        <f>I21+I34+I67+I73+I74+I77+I78+I252+I122+I133+I154+I155+I220+I223+I229+I237+I238</f>
        <v>608212.41</v>
      </c>
      <c r="J279" s="69">
        <f>J21+J34+J67+J73+J74+J77+J78+J252+J122+J133+J154+J155+J220+J223+J229+J237+J238</f>
        <v>608212.41</v>
      </c>
      <c r="K279" s="69">
        <v>0</v>
      </c>
      <c r="L279" s="14">
        <v>0</v>
      </c>
      <c r="M279" s="69">
        <f>M21+M34+M67+M73+M74+M77+M78+M252+M122+M133+M154+M155+M220+M223+M229+M237+M238</f>
        <v>608212.41</v>
      </c>
      <c r="N279" s="69">
        <f>N21+N34+N67+N73+N74+N77+N78+N252+N122+N133+N154+N155+N220+N223+N229+N237+N238</f>
        <v>368587.58999999997</v>
      </c>
      <c r="O279" s="14">
        <f>O21+O252+O55+O110+O113+O119+O122+O133+O148+O166+O80+O154</f>
        <v>0</v>
      </c>
    </row>
    <row r="280" spans="1:15" ht="15">
      <c r="A280" s="66"/>
      <c r="B280" s="6"/>
      <c r="C280" s="67"/>
      <c r="D280" s="68"/>
      <c r="E280" s="68"/>
      <c r="F280" s="68">
        <v>227</v>
      </c>
      <c r="H280" s="69">
        <f>H113+H125</f>
        <v>2000</v>
      </c>
      <c r="I280" s="69">
        <f>I113+I125</f>
        <v>1000</v>
      </c>
      <c r="J280" s="69">
        <f>J113+J125</f>
        <v>1000</v>
      </c>
      <c r="K280" s="69">
        <v>0</v>
      </c>
      <c r="L280" s="14">
        <v>0</v>
      </c>
      <c r="M280" s="69">
        <f>M113+M125</f>
        <v>1000</v>
      </c>
      <c r="N280" s="69">
        <f>N113+N125</f>
        <v>1000</v>
      </c>
      <c r="O280" s="14">
        <v>0</v>
      </c>
    </row>
    <row r="281" spans="1:15" ht="15">
      <c r="A281" s="66"/>
      <c r="B281" s="6"/>
      <c r="C281" s="67"/>
      <c r="D281" s="68"/>
      <c r="E281" s="68"/>
      <c r="F281" s="68">
        <v>241</v>
      </c>
      <c r="H281" s="69">
        <f>H255+H256+H268</f>
        <v>6325300</v>
      </c>
      <c r="I281" s="69">
        <f>I255+I256+I268</f>
        <v>4194900</v>
      </c>
      <c r="J281" s="69">
        <f>J255+J256+J268</f>
        <v>4194900</v>
      </c>
      <c r="K281" s="69">
        <f>K30+K57+K58+K81+K88+K270+K22+K85</f>
        <v>0</v>
      </c>
      <c r="L281" s="14">
        <f>L30+L57+L58+L81+L88+L270+L22+L85</f>
        <v>0</v>
      </c>
      <c r="M281" s="69">
        <f>M255+M256+M268</f>
        <v>4194900</v>
      </c>
      <c r="N281" s="69">
        <f>N255+N256+N268</f>
        <v>2130400</v>
      </c>
      <c r="O281" s="69">
        <f>O51+O62+O88</f>
        <v>0</v>
      </c>
    </row>
    <row r="282" spans="1:15" ht="15">
      <c r="A282" s="66"/>
      <c r="B282" s="6"/>
      <c r="C282" s="67"/>
      <c r="D282" s="68"/>
      <c r="E282" s="68"/>
      <c r="F282" s="68">
        <v>251</v>
      </c>
      <c r="H282" s="69">
        <f>H40+H46+H93+H96+H202</f>
        <v>73300</v>
      </c>
      <c r="I282" s="69">
        <f>I40+I46+I93+I96+I202</f>
        <v>66324</v>
      </c>
      <c r="J282" s="69">
        <f>J40+J46+J93+J96+J202</f>
        <v>66324</v>
      </c>
      <c r="K282" s="69">
        <v>0</v>
      </c>
      <c r="L282" s="14">
        <v>0</v>
      </c>
      <c r="M282" s="69">
        <f>M40+M46+M93+M96+M202</f>
        <v>66324</v>
      </c>
      <c r="N282" s="69">
        <f>N40+N46+N93+N96+N202</f>
        <v>6976</v>
      </c>
      <c r="O282" s="69">
        <v>0</v>
      </c>
    </row>
    <row r="283" spans="1:15" ht="15">
      <c r="A283" s="66"/>
      <c r="B283" s="6"/>
      <c r="C283" s="67"/>
      <c r="D283" s="68"/>
      <c r="E283" s="68"/>
      <c r="F283" s="68">
        <v>266</v>
      </c>
      <c r="H283" s="69">
        <f>H9+H100</f>
        <v>23400</v>
      </c>
      <c r="I283" s="69">
        <f>I9+I100</f>
        <v>15021.93</v>
      </c>
      <c r="J283" s="69">
        <f>J9+J100</f>
        <v>15021.93</v>
      </c>
      <c r="K283" s="69">
        <v>0</v>
      </c>
      <c r="L283" s="14">
        <v>0</v>
      </c>
      <c r="M283" s="69">
        <f>M9+M100</f>
        <v>15021.93</v>
      </c>
      <c r="N283" s="69">
        <f>N9+N100</f>
        <v>8378.07</v>
      </c>
      <c r="O283" s="69">
        <v>0</v>
      </c>
    </row>
    <row r="284" spans="1:15" ht="15">
      <c r="A284" s="66"/>
      <c r="B284" s="6"/>
      <c r="C284" s="67"/>
      <c r="D284" s="68"/>
      <c r="E284" s="68"/>
      <c r="F284" s="68">
        <v>291</v>
      </c>
      <c r="H284" s="69">
        <f>H63+H85</f>
        <v>68000</v>
      </c>
      <c r="I284" s="69">
        <f>I63+I85</f>
        <v>58636</v>
      </c>
      <c r="J284" s="69">
        <f>J63+J85</f>
        <v>58636</v>
      </c>
      <c r="K284" s="69">
        <f>K31+K58+K59+K82+K89+K271+K23+K87</f>
        <v>0</v>
      </c>
      <c r="L284" s="14">
        <f>L31+L58+L59+L82+L89+L271+L23+L87</f>
        <v>0</v>
      </c>
      <c r="M284" s="69">
        <f>M63+M85</f>
        <v>58636</v>
      </c>
      <c r="N284" s="69">
        <f>N63+N85</f>
        <v>9364</v>
      </c>
      <c r="O284" s="69">
        <f>O52+O63+O89</f>
        <v>0</v>
      </c>
    </row>
    <row r="285" spans="1:15" ht="15">
      <c r="A285" s="66"/>
      <c r="B285" s="6"/>
      <c r="C285" s="67"/>
      <c r="D285" s="68"/>
      <c r="E285" s="68"/>
      <c r="F285" s="68">
        <v>292</v>
      </c>
      <c r="H285" s="69">
        <f>H64</f>
        <v>1000</v>
      </c>
      <c r="I285" s="69">
        <f>I64</f>
        <v>693.19</v>
      </c>
      <c r="J285" s="69">
        <f>J64</f>
        <v>693.19</v>
      </c>
      <c r="K285" s="69">
        <f>K32+K59+K60+K83+K90+K272+K24+K88</f>
        <v>0</v>
      </c>
      <c r="L285" s="14">
        <f>L32+L59+L60+L83+L90+L272+L24+L88</f>
        <v>0</v>
      </c>
      <c r="M285" s="69">
        <f>M64</f>
        <v>693.19</v>
      </c>
      <c r="N285" s="69">
        <f>N64</f>
        <v>306.80999999999995</v>
      </c>
      <c r="O285" s="69">
        <f>O53+O64+O90</f>
        <v>0</v>
      </c>
    </row>
    <row r="286" spans="1:15" ht="15">
      <c r="A286" s="66"/>
      <c r="B286" s="6"/>
      <c r="C286" s="67"/>
      <c r="D286" s="68"/>
      <c r="E286" s="68"/>
      <c r="F286" s="68">
        <v>296</v>
      </c>
      <c r="H286" s="69">
        <f>H52</f>
        <v>5000</v>
      </c>
      <c r="I286" s="69">
        <f>I52</f>
        <v>0</v>
      </c>
      <c r="J286" s="69">
        <f>J52</f>
        <v>0</v>
      </c>
      <c r="K286" s="69">
        <v>0</v>
      </c>
      <c r="L286" s="14">
        <v>0</v>
      </c>
      <c r="M286" s="69">
        <f>M52</f>
        <v>0</v>
      </c>
      <c r="N286" s="69">
        <f>N52</f>
        <v>5000</v>
      </c>
      <c r="O286" s="69">
        <v>0</v>
      </c>
    </row>
    <row r="287" spans="1:15" ht="15">
      <c r="A287" s="66"/>
      <c r="B287" s="6"/>
      <c r="C287" s="67"/>
      <c r="D287" s="68"/>
      <c r="E287" s="68"/>
      <c r="F287" s="68">
        <v>297</v>
      </c>
      <c r="H287" s="69">
        <f>H49+H89+H90</f>
        <v>366000</v>
      </c>
      <c r="I287" s="69">
        <f>I49+I89+I90</f>
        <v>366000</v>
      </c>
      <c r="J287" s="69">
        <f>J49+J89+J90</f>
        <v>366000</v>
      </c>
      <c r="K287" s="69">
        <v>0</v>
      </c>
      <c r="L287" s="14">
        <v>0</v>
      </c>
      <c r="M287" s="69">
        <f>M49+M89+M90</f>
        <v>366000</v>
      </c>
      <c r="N287" s="69">
        <f>N49+N89+N90</f>
        <v>0</v>
      </c>
      <c r="O287" s="69">
        <v>0</v>
      </c>
    </row>
    <row r="288" spans="1:15" ht="15">
      <c r="A288" s="66"/>
      <c r="B288" s="6"/>
      <c r="C288" s="67"/>
      <c r="D288" s="68"/>
      <c r="E288" s="68"/>
      <c r="F288" s="68">
        <v>310</v>
      </c>
      <c r="H288" s="69">
        <f>H26+H209+H232</f>
        <v>2143600</v>
      </c>
      <c r="I288" s="69">
        <f>I26+I209+I232</f>
        <v>2076099</v>
      </c>
      <c r="J288" s="69">
        <f>J26+J209+J232</f>
        <v>2076099</v>
      </c>
      <c r="K288" s="85">
        <v>0</v>
      </c>
      <c r="L288" s="86">
        <v>0</v>
      </c>
      <c r="M288" s="69">
        <f>M26+M209+M232</f>
        <v>2076099</v>
      </c>
      <c r="N288" s="69">
        <f>N26+N232</f>
        <v>67501</v>
      </c>
      <c r="O288" s="14">
        <v>0</v>
      </c>
    </row>
    <row r="289" spans="1:15" ht="15">
      <c r="A289" s="66"/>
      <c r="B289" s="6"/>
      <c r="C289" s="67"/>
      <c r="D289" s="68"/>
      <c r="E289" s="68"/>
      <c r="F289" s="68">
        <v>346</v>
      </c>
      <c r="H289" s="69">
        <f>H29+H37+H70+H107</f>
        <v>20700</v>
      </c>
      <c r="I289" s="69">
        <f>I29+I37+I70+I107</f>
        <v>17262.53</v>
      </c>
      <c r="J289" s="69">
        <f>J29+J37+J70+J107</f>
        <v>17262.53</v>
      </c>
      <c r="K289" s="85">
        <v>0</v>
      </c>
      <c r="L289" s="86">
        <v>0</v>
      </c>
      <c r="M289" s="69">
        <f>M29+M37+M70+M107</f>
        <v>17262.53</v>
      </c>
      <c r="N289" s="69">
        <f>N29+N37+N70+N107</f>
        <v>3437.470000000001</v>
      </c>
      <c r="O289" s="14">
        <v>0</v>
      </c>
    </row>
    <row r="290" spans="1:15" ht="15">
      <c r="A290" s="66"/>
      <c r="B290" s="6"/>
      <c r="C290" s="67"/>
      <c r="D290" s="224" t="s">
        <v>75</v>
      </c>
      <c r="E290" s="225"/>
      <c r="F290" s="226"/>
      <c r="H290" s="69">
        <f>H5+H15+H32+H60+H65+H68+H111+H117+H120+H123+H129+H197+H203+H210+H216+H221+H224+H235+H246+H250+H253+H266</f>
        <v>17918700</v>
      </c>
      <c r="I290" s="69">
        <f>I5+I15+I32+I60+I65+I68+I111+I117+I120+I123+I129+I197+I203+I210+I216+I221+I224+I235+I246+I250+I253+I266</f>
        <v>13266503.09</v>
      </c>
      <c r="J290" s="69">
        <f>J5+J15+J32+J60+J65+J68+J111+J117+J120+J123+J129+J197+J203+J210+J216+J221+J224+J235+J246+J250+J253+J266</f>
        <v>13266503.09</v>
      </c>
      <c r="K290" s="69">
        <f>K5+K15+K32+K60+K111+K117+K120+K156+K210+K235+K250+K253</f>
        <v>0</v>
      </c>
      <c r="L290" s="69">
        <f>L5+L15+L32+L60+L111+L117+L120+L156+L210+L235+L250+L253</f>
        <v>0</v>
      </c>
      <c r="M290" s="69">
        <f>M5+M15+M32+M60+M65+M68+M111+M117+M120+M123+M129+M197+M203+M210+M216+M221+M224+M235+M246+M250+M253+M266</f>
        <v>13266503.09</v>
      </c>
      <c r="N290" s="69">
        <f>N5+N15+N32+N60+N65+N68+N111+N117+N120+N123+N129+N197+N203+N210+N216+N221+N224+N235+N246+N250+N253</f>
        <v>4336196.91</v>
      </c>
      <c r="O290" s="69">
        <f>O5+O15+O250+O111+O114+O117+O120+O129+O156+O163+O210+O235+O239+O253+O260+O263+O269</f>
        <v>0</v>
      </c>
    </row>
    <row r="291" spans="1:254" s="15" customFormat="1" ht="15">
      <c r="A291" s="70"/>
      <c r="B291" s="71"/>
      <c r="C291" s="72"/>
      <c r="D291" s="227" t="s">
        <v>76</v>
      </c>
      <c r="E291" s="228"/>
      <c r="F291" s="229"/>
      <c r="G291" s="72"/>
      <c r="H291" s="73">
        <f>H35+H38+H44+H47+H50+H71+H75+H91+H94+H97+H152+H200</f>
        <v>1000200</v>
      </c>
      <c r="I291" s="73">
        <f>I35+I38+I44+I47+I50+I71+I75+I91+I94+I97+I152+I200</f>
        <v>733979.97</v>
      </c>
      <c r="J291" s="73">
        <f>J35+J38+J44+J47+J50+J71+J75+J91+J94+J97+J152+J200</f>
        <v>733979.97</v>
      </c>
      <c r="K291" s="73">
        <f>K35+K50+K75+K91+K97</f>
        <v>0</v>
      </c>
      <c r="L291" s="73">
        <f>L35+L50+L75+L91+L97</f>
        <v>0</v>
      </c>
      <c r="M291" s="73">
        <f>M35+M38+M44+M47+M50+M71+M75+M91+M94+M97+M152+M200</f>
        <v>733979.97</v>
      </c>
      <c r="N291" s="73">
        <f>N35+N38+N44+N47+N50+N71+N75+N91+N94+N97+N152+N200</f>
        <v>266220.03</v>
      </c>
      <c r="O291" s="16">
        <f>O35+O38+O41+O53+O56+O75+O97+O123</f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66"/>
      <c r="B292" s="6"/>
      <c r="C292" s="67"/>
      <c r="D292" s="230" t="s">
        <v>77</v>
      </c>
      <c r="E292" s="230"/>
      <c r="F292" s="230"/>
      <c r="H292" s="69">
        <f aca="true" t="shared" si="78" ref="H292:N292">H290+H291</f>
        <v>18918900</v>
      </c>
      <c r="I292" s="69">
        <f t="shared" si="78"/>
        <v>14000483.06</v>
      </c>
      <c r="J292" s="69">
        <f t="shared" si="78"/>
        <v>14000483.06</v>
      </c>
      <c r="K292" s="69">
        <f t="shared" si="78"/>
        <v>0</v>
      </c>
      <c r="L292" s="69">
        <f t="shared" si="78"/>
        <v>0</v>
      </c>
      <c r="M292" s="69">
        <f t="shared" si="78"/>
        <v>14000483.06</v>
      </c>
      <c r="N292" s="69">
        <f t="shared" si="78"/>
        <v>4602416.94</v>
      </c>
      <c r="O292" s="14">
        <f>O36+O39+O42+O54+O57+O76+O98+O124</f>
        <v>0</v>
      </c>
    </row>
    <row r="293" spans="1:254" s="17" customFormat="1" ht="15">
      <c r="A293" s="74"/>
      <c r="B293" s="75"/>
      <c r="C293" s="76"/>
      <c r="D293" s="76"/>
      <c r="E293" s="76"/>
      <c r="F293" s="76"/>
      <c r="G293" s="76"/>
      <c r="H293" s="107"/>
      <c r="I293" s="76"/>
      <c r="J293" s="76"/>
      <c r="K293" s="76"/>
      <c r="M293" s="27"/>
      <c r="N293" s="18"/>
      <c r="O293" s="1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</row>
    <row r="294" spans="1:14" ht="15">
      <c r="A294" s="66"/>
      <c r="B294" s="6"/>
      <c r="C294" s="219" t="s">
        <v>78</v>
      </c>
      <c r="D294" s="220"/>
      <c r="E294" s="220"/>
      <c r="F294" s="77">
        <v>210</v>
      </c>
      <c r="H294" s="69">
        <f>H295+H296+H297</f>
        <v>4203700</v>
      </c>
      <c r="I294" s="69">
        <f>I295+I296+I297</f>
        <v>2632048.45</v>
      </c>
      <c r="J294" s="69">
        <f>J295+J296+J297</f>
        <v>2632048.45</v>
      </c>
      <c r="K294" s="69">
        <f>K295+K296+K297</f>
        <v>0</v>
      </c>
      <c r="L294" s="86">
        <v>0</v>
      </c>
      <c r="M294" s="69">
        <f>M295+M296+M297</f>
        <v>2632048.45</v>
      </c>
      <c r="N294" s="69">
        <f>N295+N296+N297</f>
        <v>1571651.5499999998</v>
      </c>
    </row>
    <row r="295" spans="1:15" ht="15">
      <c r="A295" s="66"/>
      <c r="B295" s="6"/>
      <c r="C295" s="67"/>
      <c r="D295" s="67"/>
      <c r="E295" s="67"/>
      <c r="F295" s="67">
        <v>211</v>
      </c>
      <c r="H295" s="78">
        <f>H7</f>
        <v>2952700</v>
      </c>
      <c r="I295" s="78">
        <f>I7+I8</f>
        <v>1918753.82</v>
      </c>
      <c r="J295" s="78">
        <f>J7+J8</f>
        <v>1918753.82</v>
      </c>
      <c r="K295" s="85">
        <v>0</v>
      </c>
      <c r="L295" s="86">
        <v>0</v>
      </c>
      <c r="M295" s="78">
        <f>M7</f>
        <v>1918753.82</v>
      </c>
      <c r="N295" s="78">
        <f>N7</f>
        <v>1033946.1799999999</v>
      </c>
      <c r="O295" s="14">
        <v>0</v>
      </c>
    </row>
    <row r="296" spans="1:15" ht="15">
      <c r="A296" s="66"/>
      <c r="B296" s="6"/>
      <c r="C296" s="67"/>
      <c r="D296" s="67"/>
      <c r="E296" s="67"/>
      <c r="F296" s="67">
        <v>212</v>
      </c>
      <c r="H296" s="8">
        <f>H13</f>
        <v>275900</v>
      </c>
      <c r="I296" s="8">
        <f>I13</f>
        <v>122233.54</v>
      </c>
      <c r="J296" s="8">
        <f>J13</f>
        <v>122233.54</v>
      </c>
      <c r="K296" s="85">
        <v>0</v>
      </c>
      <c r="L296" s="86">
        <v>0</v>
      </c>
      <c r="M296" s="8">
        <f>M13</f>
        <v>122233.54</v>
      </c>
      <c r="N296" s="8">
        <f>N13</f>
        <v>153666.46000000002</v>
      </c>
      <c r="O296" s="14">
        <v>0</v>
      </c>
    </row>
    <row r="297" spans="1:15" ht="15">
      <c r="A297" s="66"/>
      <c r="B297" s="6"/>
      <c r="C297" s="67"/>
      <c r="D297" s="67"/>
      <c r="E297" s="67"/>
      <c r="F297" s="67">
        <v>213</v>
      </c>
      <c r="H297" s="8">
        <f>H10</f>
        <v>975100</v>
      </c>
      <c r="I297" s="8">
        <f>I10</f>
        <v>591061.09</v>
      </c>
      <c r="J297" s="8">
        <f>J10</f>
        <v>591061.09</v>
      </c>
      <c r="K297" s="85">
        <v>0</v>
      </c>
      <c r="L297" s="86">
        <v>0</v>
      </c>
      <c r="M297" s="8">
        <f>M10</f>
        <v>591061.09</v>
      </c>
      <c r="N297" s="8">
        <f>N10</f>
        <v>384038.91000000003</v>
      </c>
      <c r="O297" s="14">
        <v>0</v>
      </c>
    </row>
    <row r="298" spans="1:11" ht="15">
      <c r="A298" s="66"/>
      <c r="B298" s="6"/>
      <c r="C298" s="67"/>
      <c r="D298" s="67"/>
      <c r="E298" s="67"/>
      <c r="F298" s="67"/>
      <c r="I298" s="67"/>
      <c r="J298" s="67"/>
      <c r="K298" s="67"/>
    </row>
    <row r="299" spans="4:15" ht="15">
      <c r="D299" s="10" t="s">
        <v>432</v>
      </c>
      <c r="F299" s="10">
        <v>211</v>
      </c>
      <c r="H299" s="69">
        <f>H99</f>
        <v>170200</v>
      </c>
      <c r="I299" s="69">
        <f>I99</f>
        <v>107368.58</v>
      </c>
      <c r="J299" s="69">
        <f>J99</f>
        <v>107368.58</v>
      </c>
      <c r="K299" s="86">
        <v>0</v>
      </c>
      <c r="L299" s="86">
        <v>0</v>
      </c>
      <c r="M299" s="69">
        <f>M99</f>
        <v>107368.58</v>
      </c>
      <c r="N299" s="69">
        <f>N99</f>
        <v>62831.42</v>
      </c>
      <c r="O299" s="14">
        <v>0</v>
      </c>
    </row>
    <row r="300" spans="6:15" ht="15">
      <c r="F300" s="10">
        <v>213</v>
      </c>
      <c r="H300" s="69">
        <f>H101</f>
        <v>52500</v>
      </c>
      <c r="I300" s="69">
        <f>I101</f>
        <v>32906.45</v>
      </c>
      <c r="J300" s="69">
        <f>J101</f>
        <v>32906.45</v>
      </c>
      <c r="K300" s="86">
        <v>0</v>
      </c>
      <c r="L300" s="86">
        <v>0</v>
      </c>
      <c r="M300" s="69">
        <f>M101</f>
        <v>32906.45</v>
      </c>
      <c r="N300" s="69">
        <f>N101</f>
        <v>19593.550000000003</v>
      </c>
      <c r="O300" s="14">
        <v>0</v>
      </c>
    </row>
    <row r="301" spans="9:10" ht="15">
      <c r="I301" s="67"/>
      <c r="J301" s="67"/>
    </row>
    <row r="302" spans="4:15" ht="15">
      <c r="D302" s="10" t="s">
        <v>433</v>
      </c>
      <c r="F302" s="10">
        <v>211</v>
      </c>
      <c r="H302" s="69">
        <f>H8</f>
        <v>18000</v>
      </c>
      <c r="I302" s="69">
        <f>I8</f>
        <v>0</v>
      </c>
      <c r="J302" s="69">
        <f>J8</f>
        <v>0</v>
      </c>
      <c r="K302" s="86">
        <v>0</v>
      </c>
      <c r="L302" s="86">
        <v>0</v>
      </c>
      <c r="M302" s="69">
        <f>M8</f>
        <v>0</v>
      </c>
      <c r="N302" s="69">
        <f>N8</f>
        <v>18000</v>
      </c>
      <c r="O302" s="14">
        <v>0</v>
      </c>
    </row>
    <row r="303" spans="6:15" ht="15">
      <c r="F303" s="10">
        <v>212</v>
      </c>
      <c r="H303" s="69">
        <f>H14</f>
        <v>2400</v>
      </c>
      <c r="I303" s="69">
        <f>I14</f>
        <v>0</v>
      </c>
      <c r="J303" s="69">
        <f>J14</f>
        <v>0</v>
      </c>
      <c r="K303" s="69">
        <f>K14</f>
        <v>0</v>
      </c>
      <c r="L303" s="86">
        <v>0</v>
      </c>
      <c r="M303" s="69">
        <f>M14</f>
        <v>0</v>
      </c>
      <c r="N303" s="69">
        <f>N14</f>
        <v>2400</v>
      </c>
      <c r="O303" s="14">
        <v>0</v>
      </c>
    </row>
    <row r="304" spans="6:15" ht="15">
      <c r="F304" s="10">
        <v>213</v>
      </c>
      <c r="H304" s="69">
        <f>H11</f>
        <v>6200</v>
      </c>
      <c r="I304" s="69">
        <f>I11</f>
        <v>0</v>
      </c>
      <c r="J304" s="69">
        <f>J11</f>
        <v>0</v>
      </c>
      <c r="K304" s="86">
        <v>0</v>
      </c>
      <c r="L304" s="86">
        <v>0</v>
      </c>
      <c r="M304" s="69">
        <f>M11</f>
        <v>0</v>
      </c>
      <c r="N304" s="69">
        <f>N11</f>
        <v>6200</v>
      </c>
      <c r="O304" s="14">
        <v>0</v>
      </c>
    </row>
    <row r="305" spans="9:10" ht="15" hidden="1">
      <c r="I305" s="67"/>
      <c r="J305" s="67"/>
    </row>
    <row r="306" spans="9:10" ht="15" hidden="1">
      <c r="I306" s="67"/>
      <c r="J306" s="67"/>
    </row>
    <row r="307" spans="9:10" ht="15" hidden="1">
      <c r="I307" s="67"/>
      <c r="J307" s="67"/>
    </row>
    <row r="308" spans="9:10" ht="15" hidden="1">
      <c r="I308" s="67"/>
      <c r="J308" s="67"/>
    </row>
    <row r="309" spans="9:10" ht="15" hidden="1">
      <c r="I309" s="67"/>
      <c r="J309" s="67"/>
    </row>
    <row r="310" spans="9:10" ht="15" hidden="1">
      <c r="I310" s="67"/>
      <c r="J310" s="67"/>
    </row>
    <row r="311" spans="1:15" ht="15">
      <c r="A311" s="20"/>
      <c r="B311" s="21"/>
      <c r="C311" s="22"/>
      <c r="D311" s="22"/>
      <c r="E311" s="22"/>
      <c r="F311" s="22"/>
      <c r="G311" s="87"/>
      <c r="H311" s="88"/>
      <c r="I311" s="87"/>
      <c r="J311" s="87"/>
      <c r="K311" s="22"/>
      <c r="L311" s="22"/>
      <c r="M311" s="28"/>
      <c r="N311" s="23"/>
      <c r="O311" s="23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</row>
    <row r="314" spans="1:15" ht="18" customHeight="1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15" ht="18" customHeight="1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</row>
    <row r="316" spans="1:254" s="22" customFormat="1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9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9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9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9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9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9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9"/>
      <c r="J5659" s="9"/>
      <c r="K5659" s="9"/>
      <c r="L5659" s="9"/>
      <c r="M5659" s="29"/>
      <c r="N5659" s="26"/>
      <c r="O5659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4:G274"/>
    <mergeCell ref="C294:E294"/>
    <mergeCell ref="D3:I3"/>
    <mergeCell ref="D290:F290"/>
    <mergeCell ref="D291:F291"/>
    <mergeCell ref="D292:F29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BL7" sqref="BL7:CE7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382</v>
      </c>
    </row>
    <row r="2" spans="1:166" s="35" customFormat="1" ht="36.75" customHeight="1">
      <c r="A2" s="290" t="s">
        <v>159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2"/>
    </row>
    <row r="3" spans="1:166" s="35" customFormat="1" ht="33.75" customHeight="1">
      <c r="A3" s="293" t="s">
        <v>158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81" t="s">
        <v>379</v>
      </c>
      <c r="AQ3" s="281"/>
      <c r="AR3" s="281"/>
      <c r="AS3" s="281"/>
      <c r="AT3" s="281"/>
      <c r="AU3" s="281"/>
      <c r="AV3" s="282" t="s">
        <v>380</v>
      </c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5"/>
      <c r="BL3" s="282" t="s">
        <v>381</v>
      </c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5"/>
      <c r="CF3" s="299" t="s">
        <v>156</v>
      </c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82" t="s">
        <v>155</v>
      </c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4"/>
    </row>
    <row r="4" spans="1:166" s="35" customFormat="1" ht="74.2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81"/>
      <c r="AQ4" s="281"/>
      <c r="AR4" s="281"/>
      <c r="AS4" s="281"/>
      <c r="AT4" s="281"/>
      <c r="AU4" s="281"/>
      <c r="AV4" s="296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8"/>
      <c r="BL4" s="296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8"/>
      <c r="CF4" s="281" t="s">
        <v>378</v>
      </c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 t="s">
        <v>154</v>
      </c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 t="s">
        <v>153</v>
      </c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 t="s">
        <v>152</v>
      </c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5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7"/>
    </row>
    <row r="5" spans="1:166" s="35" customFormat="1" ht="18.75">
      <c r="A5" s="265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>
        <v>2</v>
      </c>
      <c r="AQ5" s="265"/>
      <c r="AR5" s="265"/>
      <c r="AS5" s="265"/>
      <c r="AT5" s="265"/>
      <c r="AU5" s="265"/>
      <c r="AV5" s="278">
        <v>3</v>
      </c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80"/>
      <c r="BL5" s="278">
        <v>4</v>
      </c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80"/>
      <c r="CF5" s="265">
        <v>5</v>
      </c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>
        <v>6</v>
      </c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>
        <v>7</v>
      </c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>
        <v>8</v>
      </c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78">
        <v>9</v>
      </c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9"/>
    </row>
    <row r="6" spans="1:166" s="35" customFormat="1" ht="45.75" customHeight="1">
      <c r="A6" s="277" t="s">
        <v>151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6" t="s">
        <v>405</v>
      </c>
      <c r="AQ6" s="276"/>
      <c r="AR6" s="276"/>
      <c r="AS6" s="276"/>
      <c r="AT6" s="276"/>
      <c r="AU6" s="276"/>
      <c r="AV6" s="250" t="s">
        <v>145</v>
      </c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2"/>
      <c r="BL6" s="250">
        <v>1775500</v>
      </c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2"/>
      <c r="CF6" s="254">
        <f>CF16+CF11</f>
        <v>-1720382.2600000016</v>
      </c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>
        <f>CF6</f>
        <v>-1720382.2600000016</v>
      </c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0">
        <f>ET16</f>
        <v>3495882.2600000016</v>
      </c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2"/>
    </row>
    <row r="7" spans="1:166" s="35" customFormat="1" ht="32.25" customHeight="1">
      <c r="A7" s="275" t="s">
        <v>150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6"/>
      <c r="AQ7" s="276"/>
      <c r="AR7" s="276"/>
      <c r="AS7" s="276"/>
      <c r="AT7" s="276"/>
      <c r="AU7" s="276"/>
      <c r="AV7" s="250" t="s">
        <v>145</v>
      </c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2"/>
      <c r="BL7" s="250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2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0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2"/>
    </row>
    <row r="8" spans="1:166" s="35" customFormat="1" ht="32.25" customHeight="1">
      <c r="A8" s="274" t="s">
        <v>149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117" t="s">
        <v>148</v>
      </c>
      <c r="AQ8" s="117"/>
      <c r="AR8" s="117"/>
      <c r="AS8" s="117"/>
      <c r="AT8" s="117"/>
      <c r="AU8" s="117"/>
      <c r="AV8" s="250" t="s">
        <v>145</v>
      </c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2"/>
      <c r="BL8" s="250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2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0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2"/>
    </row>
    <row r="9" spans="1:166" s="35" customFormat="1" ht="32.25" customHeight="1">
      <c r="A9" s="274" t="s">
        <v>386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117"/>
      <c r="AQ9" s="117"/>
      <c r="AR9" s="117"/>
      <c r="AS9" s="117"/>
      <c r="AT9" s="117"/>
      <c r="AU9" s="117"/>
      <c r="AV9" s="250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2"/>
      <c r="BL9" s="250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2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0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2"/>
    </row>
    <row r="10" spans="1:166" s="35" customFormat="1" ht="32.25" customHeight="1">
      <c r="A10" s="274" t="s">
        <v>383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117"/>
      <c r="AQ10" s="117"/>
      <c r="AR10" s="117"/>
      <c r="AS10" s="117"/>
      <c r="AT10" s="117"/>
      <c r="AU10" s="117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2"/>
      <c r="BL10" s="250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2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0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2"/>
    </row>
    <row r="11" spans="1:166" s="35" customFormat="1" ht="32.25" customHeight="1">
      <c r="A11" s="255" t="s">
        <v>384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7"/>
      <c r="AP11" s="258"/>
      <c r="AQ11" s="259"/>
      <c r="AR11" s="259"/>
      <c r="AS11" s="259"/>
      <c r="AT11" s="259"/>
      <c r="AU11" s="260"/>
      <c r="AV11" s="300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2"/>
      <c r="BL11" s="250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2"/>
      <c r="CF11" s="250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2"/>
      <c r="CW11" s="250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2"/>
      <c r="DN11" s="250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2"/>
      <c r="EE11" s="250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2"/>
      <c r="ET11" s="250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2"/>
    </row>
    <row r="12" spans="1:166" s="35" customFormat="1" ht="32.25" customHeight="1">
      <c r="A12" s="270" t="s">
        <v>385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17"/>
      <c r="AQ12" s="117"/>
      <c r="AR12" s="117"/>
      <c r="AS12" s="117"/>
      <c r="AT12" s="117"/>
      <c r="AU12" s="117"/>
      <c r="AV12" s="250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2"/>
      <c r="BL12" s="250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2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0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2"/>
    </row>
    <row r="13" spans="1:166" s="35" customFormat="1" ht="32.25" customHeight="1">
      <c r="A13" s="274" t="s">
        <v>147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117" t="s">
        <v>146</v>
      </c>
      <c r="AQ13" s="117"/>
      <c r="AR13" s="117"/>
      <c r="AS13" s="117"/>
      <c r="AT13" s="117"/>
      <c r="AU13" s="117"/>
      <c r="AV13" s="250" t="s">
        <v>145</v>
      </c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2"/>
      <c r="BL13" s="250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2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0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2"/>
    </row>
    <row r="14" spans="1:166" s="35" customFormat="1" ht="32.25" customHeight="1">
      <c r="A14" s="267" t="s">
        <v>386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9"/>
      <c r="AP14" s="117"/>
      <c r="AQ14" s="117"/>
      <c r="AR14" s="117"/>
      <c r="AS14" s="117"/>
      <c r="AT14" s="117"/>
      <c r="AU14" s="117"/>
      <c r="AV14" s="250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2"/>
      <c r="BL14" s="250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2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0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2"/>
    </row>
    <row r="15" spans="1:166" s="35" customFormat="1" ht="32.2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7"/>
      <c r="AP15" s="258"/>
      <c r="AQ15" s="259"/>
      <c r="AR15" s="259"/>
      <c r="AS15" s="259"/>
      <c r="AT15" s="259"/>
      <c r="AU15" s="260"/>
      <c r="AV15" s="250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2"/>
      <c r="BL15" s="250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2"/>
      <c r="CF15" s="250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2"/>
      <c r="CW15" s="250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2"/>
      <c r="DN15" s="250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2"/>
      <c r="EE15" s="250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2"/>
      <c r="ET15" s="250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2"/>
    </row>
    <row r="16" spans="1:166" s="35" customFormat="1" ht="32.25" customHeight="1">
      <c r="A16" s="270" t="s">
        <v>144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17" t="s">
        <v>143</v>
      </c>
      <c r="AQ16" s="117"/>
      <c r="AR16" s="117"/>
      <c r="AS16" s="117"/>
      <c r="AT16" s="117"/>
      <c r="AU16" s="117"/>
      <c r="AV16" s="250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2"/>
      <c r="BL16" s="250">
        <v>1775500</v>
      </c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2"/>
      <c r="CF16" s="250">
        <f>CF17+CF18</f>
        <v>-1720382.2600000016</v>
      </c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2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>
        <f>CF16</f>
        <v>-1720382.2600000016</v>
      </c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0">
        <f>ET18+ET17</f>
        <v>3495882.2600000016</v>
      </c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2"/>
    </row>
    <row r="17" spans="1:166" s="35" customFormat="1" ht="32.25" customHeight="1">
      <c r="A17" s="270" t="s">
        <v>387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17" t="s">
        <v>142</v>
      </c>
      <c r="AQ17" s="117"/>
      <c r="AR17" s="117"/>
      <c r="AS17" s="117"/>
      <c r="AT17" s="117"/>
      <c r="AU17" s="117"/>
      <c r="AV17" s="271" t="s">
        <v>141</v>
      </c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3"/>
      <c r="BL17" s="250">
        <f>-доходы!BJ18</f>
        <v>-17143400</v>
      </c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2"/>
      <c r="CF17" s="254">
        <f>-доходы!CF18</f>
        <v>-15720865.32</v>
      </c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>
        <f>CF17</f>
        <v>-15720865.32</v>
      </c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0">
        <f>BL17-CF17</f>
        <v>-1422534.6799999997</v>
      </c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2"/>
    </row>
    <row r="18" spans="1:166" s="35" customFormat="1" ht="32.25" customHeight="1">
      <c r="A18" s="270" t="s">
        <v>388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17" t="s">
        <v>140</v>
      </c>
      <c r="AQ18" s="117"/>
      <c r="AR18" s="117"/>
      <c r="AS18" s="117"/>
      <c r="AT18" s="117"/>
      <c r="AU18" s="117"/>
      <c r="AV18" s="271" t="s">
        <v>139</v>
      </c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3"/>
      <c r="BL18" s="250">
        <f>расходы!H4</f>
        <v>18918900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2"/>
      <c r="CF18" s="254">
        <f>расходы!I4</f>
        <v>14000483.059999999</v>
      </c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>
        <f>CF18</f>
        <v>14000483.059999999</v>
      </c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0">
        <f>BL18-CF18</f>
        <v>4918416.940000001</v>
      </c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2"/>
    </row>
    <row r="19" spans="1:166" s="35" customFormat="1" ht="32.25" customHeight="1">
      <c r="A19" s="255" t="s">
        <v>389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7"/>
      <c r="AP19" s="258" t="s">
        <v>390</v>
      </c>
      <c r="AQ19" s="259"/>
      <c r="AR19" s="259"/>
      <c r="AS19" s="259"/>
      <c r="AT19" s="259"/>
      <c r="AU19" s="260"/>
      <c r="AV19" s="250" t="s">
        <v>145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2"/>
      <c r="BL19" s="250" t="s">
        <v>145</v>
      </c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2"/>
      <c r="CF19" s="250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2"/>
      <c r="CW19" s="250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2"/>
      <c r="DN19" s="250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2"/>
      <c r="EE19" s="250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2"/>
      <c r="ET19" s="250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2"/>
    </row>
    <row r="20" spans="1:166" s="35" customFormat="1" ht="57.75" customHeight="1">
      <c r="A20" s="262" t="s">
        <v>394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4"/>
      <c r="AP20" s="258" t="s">
        <v>391</v>
      </c>
      <c r="AQ20" s="259"/>
      <c r="AR20" s="259"/>
      <c r="AS20" s="259"/>
      <c r="AT20" s="259"/>
      <c r="AU20" s="260"/>
      <c r="AV20" s="250" t="s">
        <v>145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2"/>
      <c r="BL20" s="250" t="s">
        <v>145</v>
      </c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2"/>
      <c r="CF20" s="250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2"/>
      <c r="CW20" s="250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2"/>
      <c r="DN20" s="250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2"/>
      <c r="EE20" s="250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0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2"/>
    </row>
    <row r="21" spans="1:166" s="35" customFormat="1" ht="32.25" customHeight="1">
      <c r="A21" s="255" t="s">
        <v>395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7"/>
      <c r="AP21" s="258"/>
      <c r="AQ21" s="259"/>
      <c r="AR21" s="259"/>
      <c r="AS21" s="259"/>
      <c r="AT21" s="259"/>
      <c r="AU21" s="260"/>
      <c r="AV21" s="250" t="s">
        <v>145</v>
      </c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2"/>
      <c r="BL21" s="250" t="s">
        <v>145</v>
      </c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2"/>
      <c r="CF21" s="271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3"/>
      <c r="CW21" s="250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2"/>
      <c r="DN21" s="250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2"/>
      <c r="EE21" s="250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2"/>
      <c r="ET21" s="250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2"/>
    </row>
    <row r="22" spans="1:166" s="35" customFormat="1" ht="32.25" customHeight="1">
      <c r="A22" s="255" t="s">
        <v>396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7"/>
      <c r="AP22" s="258" t="s">
        <v>392</v>
      </c>
      <c r="AQ22" s="259"/>
      <c r="AR22" s="259"/>
      <c r="AS22" s="259"/>
      <c r="AT22" s="259"/>
      <c r="AU22" s="260"/>
      <c r="AV22" s="250" t="s">
        <v>145</v>
      </c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2"/>
      <c r="BL22" s="250" t="s">
        <v>145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2"/>
      <c r="CF22" s="271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3"/>
      <c r="CW22" s="250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2"/>
      <c r="DN22" s="250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2"/>
      <c r="EE22" s="250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2"/>
      <c r="ET22" s="250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2"/>
    </row>
    <row r="23" spans="1:166" s="35" customFormat="1" ht="32.25" customHeight="1">
      <c r="A23" s="255" t="s">
        <v>397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7"/>
      <c r="AP23" s="258" t="s">
        <v>393</v>
      </c>
      <c r="AQ23" s="259"/>
      <c r="AR23" s="259"/>
      <c r="AS23" s="259"/>
      <c r="AT23" s="259"/>
      <c r="AU23" s="260"/>
      <c r="AV23" s="250" t="s">
        <v>145</v>
      </c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2"/>
      <c r="BL23" s="250" t="s">
        <v>145</v>
      </c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2"/>
      <c r="CF23" s="271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3"/>
      <c r="CW23" s="250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2"/>
      <c r="DN23" s="250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2"/>
      <c r="EE23" s="250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2"/>
      <c r="ET23" s="250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2"/>
    </row>
    <row r="24" spans="1:166" s="35" customFormat="1" ht="18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382</v>
      </c>
    </row>
    <row r="26" spans="1:166" s="35" customFormat="1" ht="35.25" customHeight="1">
      <c r="A26" s="293" t="s">
        <v>158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81" t="s">
        <v>379</v>
      </c>
      <c r="AQ26" s="281"/>
      <c r="AR26" s="281"/>
      <c r="AS26" s="281"/>
      <c r="AT26" s="281"/>
      <c r="AU26" s="281"/>
      <c r="AV26" s="282" t="s">
        <v>380</v>
      </c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5"/>
      <c r="BL26" s="282" t="s">
        <v>381</v>
      </c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5"/>
      <c r="CF26" s="299" t="s">
        <v>156</v>
      </c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82" t="s">
        <v>155</v>
      </c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4"/>
    </row>
    <row r="27" spans="1:166" s="35" customFormat="1" ht="75.7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81"/>
      <c r="AQ27" s="281"/>
      <c r="AR27" s="281"/>
      <c r="AS27" s="281"/>
      <c r="AT27" s="281"/>
      <c r="AU27" s="281"/>
      <c r="AV27" s="296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8"/>
      <c r="BL27" s="296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8"/>
      <c r="CF27" s="281" t="s">
        <v>378</v>
      </c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 t="s">
        <v>154</v>
      </c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 t="s">
        <v>153</v>
      </c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 t="s">
        <v>152</v>
      </c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5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7"/>
    </row>
    <row r="28" spans="1:166" s="35" customFormat="1" ht="18.75">
      <c r="A28" s="265">
        <v>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>
        <v>2</v>
      </c>
      <c r="AQ28" s="265"/>
      <c r="AR28" s="265"/>
      <c r="AS28" s="265"/>
      <c r="AT28" s="265"/>
      <c r="AU28" s="265"/>
      <c r="AV28" s="278">
        <v>3</v>
      </c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80"/>
      <c r="BL28" s="278">
        <v>4</v>
      </c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80"/>
      <c r="CF28" s="265">
        <v>5</v>
      </c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>
        <v>6</v>
      </c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>
        <v>7</v>
      </c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>
        <v>8</v>
      </c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78">
        <v>9</v>
      </c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9"/>
    </row>
    <row r="29" spans="1:166" s="35" customFormat="1" ht="45.75" customHeight="1">
      <c r="A29" s="277" t="s">
        <v>401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6" t="s">
        <v>398</v>
      </c>
      <c r="AQ29" s="276"/>
      <c r="AR29" s="276"/>
      <c r="AS29" s="276"/>
      <c r="AT29" s="276"/>
      <c r="AU29" s="276"/>
      <c r="AV29" s="250" t="s">
        <v>145</v>
      </c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2"/>
      <c r="BL29" s="250" t="s">
        <v>145</v>
      </c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2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0" t="s">
        <v>145</v>
      </c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2"/>
    </row>
    <row r="30" spans="1:166" s="35" customFormat="1" ht="32.25" customHeight="1">
      <c r="A30" s="275" t="s">
        <v>150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6"/>
      <c r="AQ30" s="276"/>
      <c r="AR30" s="276"/>
      <c r="AS30" s="276"/>
      <c r="AT30" s="276"/>
      <c r="AU30" s="276"/>
      <c r="AV30" s="250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2"/>
      <c r="BL30" s="250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2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0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1"/>
      <c r="FF30" s="251"/>
      <c r="FG30" s="251"/>
      <c r="FH30" s="251"/>
      <c r="FI30" s="251"/>
      <c r="FJ30" s="252"/>
    </row>
    <row r="31" spans="1:166" s="35" customFormat="1" ht="32.25" customHeight="1">
      <c r="A31" s="274" t="s">
        <v>402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117" t="s">
        <v>399</v>
      </c>
      <c r="AQ31" s="117"/>
      <c r="AR31" s="117"/>
      <c r="AS31" s="117"/>
      <c r="AT31" s="117"/>
      <c r="AU31" s="117"/>
      <c r="AV31" s="250" t="s">
        <v>145</v>
      </c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2"/>
      <c r="BL31" s="250" t="s">
        <v>145</v>
      </c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2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0" t="s">
        <v>145</v>
      </c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2"/>
    </row>
    <row r="32" spans="1:166" s="35" customFormat="1" ht="32.25" customHeight="1">
      <c r="A32" s="274" t="s">
        <v>403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117" t="s">
        <v>400</v>
      </c>
      <c r="AQ32" s="117"/>
      <c r="AR32" s="117"/>
      <c r="AS32" s="117"/>
      <c r="AT32" s="117"/>
      <c r="AU32" s="117"/>
      <c r="AV32" s="250" t="s">
        <v>145</v>
      </c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2"/>
      <c r="BL32" s="250" t="s">
        <v>145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2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0" t="s">
        <v>145</v>
      </c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2"/>
    </row>
    <row r="33" s="35" customFormat="1" ht="27.75" customHeight="1"/>
    <row r="34" spans="1:84" s="35" customFormat="1" ht="47.25" customHeight="1">
      <c r="A34" s="91" t="s">
        <v>416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61" t="s">
        <v>417</v>
      </c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CF34" s="35" t="s">
        <v>138</v>
      </c>
    </row>
    <row r="35" spans="14:149" s="35" customFormat="1" ht="20.25">
      <c r="N35" s="249" t="s">
        <v>135</v>
      </c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H35" s="253" t="s">
        <v>134</v>
      </c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CF35" s="35" t="s">
        <v>137</v>
      </c>
      <c r="CG35" s="35" t="s">
        <v>338</v>
      </c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S35" s="266" t="s">
        <v>351</v>
      </c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</row>
    <row r="36" spans="1:153" s="35" customFormat="1" ht="44.25" customHeight="1">
      <c r="A36" s="35" t="s">
        <v>136</v>
      </c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H36" s="261" t="s">
        <v>444</v>
      </c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DC36" s="249" t="s">
        <v>135</v>
      </c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S36" s="249" t="s">
        <v>134</v>
      </c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W36" s="82"/>
    </row>
    <row r="37" spans="18:60" s="35" customFormat="1" ht="15.75" customHeight="1">
      <c r="R37" s="249" t="s">
        <v>135</v>
      </c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H37" s="253" t="s">
        <v>134</v>
      </c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7" t="s">
        <v>133</v>
      </c>
      <c r="B39" s="247"/>
      <c r="C39" s="248" t="s">
        <v>334</v>
      </c>
      <c r="D39" s="248"/>
      <c r="E39" s="248"/>
      <c r="F39" s="35" t="s">
        <v>133</v>
      </c>
      <c r="I39" s="246" t="s">
        <v>497</v>
      </c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>
        <v>20</v>
      </c>
      <c r="Z39" s="247"/>
      <c r="AA39" s="247"/>
      <c r="AB39" s="247"/>
      <c r="AC39" s="247"/>
      <c r="AD39" s="162" t="s">
        <v>485</v>
      </c>
      <c r="AE39" s="162"/>
      <c r="AF39" s="162"/>
      <c r="BL39" s="39"/>
      <c r="BM39" s="38" t="s">
        <v>132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2021-10-05T07:55:43Z</cp:lastPrinted>
  <dcterms:created xsi:type="dcterms:W3CDTF">2015-02-02T08:55:52Z</dcterms:created>
  <dcterms:modified xsi:type="dcterms:W3CDTF">2022-01-24T09:37:22Z</dcterms:modified>
  <cp:category/>
  <cp:version/>
  <cp:contentType/>
  <cp:contentStatus/>
</cp:coreProperties>
</file>