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<sst xmlns="http://schemas.openxmlformats.org/spreadsheetml/2006/main" count="1695" uniqueCount="509">
  <si>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</si>
  <si>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</si>
  <si>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</si>
  <si>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</si>
  <si>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</si>
  <si>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</si>
  <si>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</si>
  <si>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</si>
  <si>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</si>
  <si>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</si>
  <si>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</si>
  <si>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</si>
  <si>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</si>
  <si>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</si>
  <si>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</si>
  <si>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</si>
  <si>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</si>
  <si>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</si>
  <si>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</si>
  <si>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</si>
  <si>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</si>
  <si>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</si>
  <si>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</si>
  <si>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</si>
  <si>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</si>
  <si>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</si>
  <si>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</si>
  <si>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</si>
  <si>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</si>
  <si>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</si>
  <si>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</si>
  <si>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</si>
  <si>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</si>
  <si>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</si>
  <si>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</si>
  <si>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</si>
  <si>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</si>
  <si>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</si>
  <si>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</si>
  <si>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</si>
  <si>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</si>
  <si>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</si>
  <si>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</si>
  <si>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</si>
  <si>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</si>
  <si>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</si>
  <si>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</si>
  <si>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</si>
  <si>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</si>
  <si>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</si>
  <si>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</si>
  <si>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</si>
  <si>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</si>
  <si>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</si>
  <si>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</si>
  <si>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</si>
  <si>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</si>
  <si>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</si>
  <si>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</si>
  <si>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</si>
  <si>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</si>
  <si>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</si>
  <si>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</si>
  <si>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</si>
  <si>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</si>
  <si>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</si>
  <si>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</si>
  <si>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</si>
  <si>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</si>
  <si>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</si>
  <si>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</si>
  <si>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</si>
  <si>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</si>
  <si>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</si>
  <si>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</si>
  <si>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</si>
  <si>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</si>
  <si>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</si>
  <si>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</si>
  <si>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</si>
  <si>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</si>
  <si>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</si>
  <si>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</si>
  <si>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</si>
  <si>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</si>
  <si>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</si>
  <si>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</si>
  <si>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</si>
  <si>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</si>
  <si>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</si>
  <si>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</si>
  <si>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</si>
  <si>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</si>
  <si>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</si>
  <si>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</si>
  <si>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</si>
  <si>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</si>
  <si>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</si>
  <si>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</si>
  <si>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</si>
  <si>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</si>
  <si>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</si>
  <si>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</si>
  <si>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</si>
  <si>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</si>
  <si>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</si>
  <si>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</si>
  <si>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</si>
  <si>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</si>
  <si>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</si>
  <si>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</si>
  <si>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</si>
  <si>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</si>
  <si>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</si>
  <si>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</si>
  <si>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</si>
  <si>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</si>
  <si>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</si>
  <si>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</si>
  <si>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</si>
  <si>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</si>
  <si>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</si>
  <si>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</si>
  <si>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</si>
  <si>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</si>
  <si>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</si>
  <si>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</si>
  <si>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</si>
  <si>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</si>
  <si>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</si>
  <si>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</si>
  <si>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</si>
  <si>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</si>
  <si>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</si>
  <si>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</si>
  <si>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</si>
  <si>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</si>
  <si>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</si>
  <si>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</si>
  <si>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</si>
  <si>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</si>
  <si>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</si>
  <si>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</si>
  <si>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</si>
  <si>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</si>
  <si>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</si>
  <si>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</si>
  <si>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</si>
  <si>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</si>
  <si>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</si>
  <si>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</si>
  <si>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</si>
  <si>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</si>
  <si>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</si>
  <si>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</si>
  <si>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</si>
  <si>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</si>
  <si>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</si>
  <si>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</si>
  <si>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</si>
  <si>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</si>
  <si>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</si>
  <si>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</si>
  <si>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</si>
  <si>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</si>
  <si>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</si>
  <si>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</si>
  <si>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</si>
  <si>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</si>
  <si>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</si>
  <si>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</si>
  <si>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</si>
  <si>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</si>
  <si>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</si>
  <si>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</si>
  <si>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</si>
  <si>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</si>
  <si>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</si>
  <si>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</si>
  <si>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</si>
  <si>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</si>
  <si>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</si>
  <si>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</si>
  <si>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</si>
  <si>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</si>
  <si>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</si>
  <si>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</si>
  <si>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</si>
  <si>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</si>
  <si>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</si>
  <si>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</si>
  <si>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</si>
  <si>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</si>
  <si>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</si>
  <si>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</si>
  <si>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</si>
  <si>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</si>
  <si>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</si>
  <si>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</si>
  <si>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</si>
  <si>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</si>
  <si>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</si>
  <si>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</si>
  <si>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</si>
  <si>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</si>
  <si>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</si>
  <si>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</si>
  <si>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</si>
  <si>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</si>
  <si>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</si>
  <si>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</si>
  <si>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</si>
  <si>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</si>
  <si>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</si>
  <si>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</si>
  <si>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</si>
  <si>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</si>
  <si>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</si>
  <si>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</si>
  <si>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</si>
  <si>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</si>
  <si>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</si>
  <si>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</si>
  <si>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</si>
  <si>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</si>
  <si>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</si>
  <si>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</si>
  <si>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</si>
  <si>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</si>
  <si>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</si>
  <si>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</si>
  <si>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</si>
  <si>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</si>
  <si>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</si>
  <si>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</si>
  <si>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</si>
  <si>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</si>
  <si>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</si>
  <si>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</si>
  <si>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</si>
  <si>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</si>
  <si>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</si>
  <si>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</si>
  <si>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</si>
  <si>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</si>
  <si>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</si>
  <si>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</si>
  <si>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</si>
  <si>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</si>
  <si>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</si>
  <si>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</si>
  <si>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</si>
  <si>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</si>
  <si>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</si>
  <si>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</si>
  <si>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</si>
  <si>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</si>
  <si>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</si>
  <si>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</si>
  <si>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</si>
  <si>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</si>
  <si>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</si>
  <si>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</si>
  <si>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</si>
  <si>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</si>
  <si>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</si>
  <si>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</si>
  <si>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</si>
  <si>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</si>
  <si>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</si>
  <si>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</si>
  <si>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</si>
  <si>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</si>
  <si>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</si>
  <si>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</si>
  <si>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</si>
  <si>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</si>
  <si>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</si>
  <si>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</si>
  <si>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</si>
  <si>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</si>
  <si>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</si>
  <si>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</si>
  <si>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</si>
  <si>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</si>
  <si>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</si>
  <si>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</si>
  <si>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</si>
  <si>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</si>
  <si>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</si>
  <si>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</si>
  <si>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</si>
  <si>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</si>
  <si>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</si>
  <si>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</si>
  <si>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</si>
  <si>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</si>
  <si>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</si>
  <si>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</si>
  <si>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</si>
  <si>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</si>
  <si>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</si>
  <si>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</si>
  <si>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</si>
  <si>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</si>
  <si>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</si>
  <si>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</si>
  <si>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</si>
  <si>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</si>
  <si>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</si>
  <si>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</si>
  <si>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</si>
  <si>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</si>
  <si>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</si>
  <si>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</si>
  <si>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</si>
  <si>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</si>
  <si>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</si>
  <si>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</si>
  <si>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</si>
  <si>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</si>
  <si>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</si>
  <si>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</si>
  <si>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</si>
  <si>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</si>
  <si>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</si>
  <si>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</si>
  <si>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</si>
  <si>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</si>
  <si>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</si>
  <si>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</si>
  <si>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</si>
  <si>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</si>
  <si>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</si>
  <si>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</si>
  <si>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</si>
  <si>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</si>
  <si>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</si>
  <si>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</si>
  <si>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</si>
  <si>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</si>
  <si>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</si>
  <si>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</si>
  <si>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</si>
  <si>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</si>
  <si>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</si>
  <si>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</si>
  <si>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</si>
  <si>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</si>
  <si>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</si>
  <si>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</si>
  <si>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</si>
  <si>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</si>
  <si>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</si>
  <si>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</si>
  <si>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</si>
  <si>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</si>
  <si>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</si>
  <si>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</si>
  <si>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</si>
  <si>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</si>
  <si>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</si>
  <si>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</si>
  <si>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</si>
  <si>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</si>
  <si>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</si>
  <si>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</si>
  <si>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</si>
  <si>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</si>
  <si>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</si>
  <si>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</si>
  <si>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</si>
  <si>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</si>
  <si>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</si>
  <si>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</si>
  <si>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</si>
  <si>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</si>
  <si>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</si>
  <si>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</si>
  <si>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</si>
  <si>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</si>
  <si>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</si>
  <si>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</si>
  <si>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</si>
  <si>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</si>
  <si>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</si>
  <si>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</si>
  <si>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</si>
  <si>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</si>
  <si>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</si>
  <si>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</si>
  <si>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</si>
  <si>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</si>
  <si>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</si>
  <si>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</si>
  <si>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</si>
  <si>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</si>
  <si>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</si>
  <si>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</si>
  <si>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</si>
  <si>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</si>
  <si>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</si>
  <si>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</si>
  <si>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</si>
  <si>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</si>
  <si>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</si>
  <si>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</si>
  <si>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</si>
  <si>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</si>
  <si>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</si>
  <si>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</si>
  <si>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</si>
  <si>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</si>
  <si>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</si>
  <si>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</si>
  <si>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</si>
  <si>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</si>
  <si>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</si>
  <si>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</si>
  <si>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</si>
  <si>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</si>
  <si>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</si>
  <si>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</si>
  <si>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</si>
  <si>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</si>
  <si>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</si>
  <si>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</si>
  <si>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</si>
  <si>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</si>
  <si>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</si>
  <si>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</si>
  <si>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</si>
  <si>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</si>
  <si>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</si>
  <si>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</si>
  <si>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</si>
  <si>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</si>
  <si>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</si>
  <si>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</si>
  <si>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</si>
  <si>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</si>
  <si>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</si>
  <si>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</si>
  <si>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</si>
  <si>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</si>
  <si>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</si>
  <si>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</si>
  <si>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</si>
  <si>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</si>
  <si>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</si>
  <si>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</si>
  <si>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</si>
  <si>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</si>
  <si>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</si>
  <si>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</si>
  <si>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</si>
  <si>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</si>
  <si>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</si>
  <si>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</si>
  <si>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</si>
  <si>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</si>
  <si>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</si>
  <si>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</si>
  <si>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</si>
  <si>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</si>
  <si>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</si>
  <si>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</si>
  <si>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</si>
  <si>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</si>
  <si>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</si>
  <si>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</si>
  <si>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</si>
  <si>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</si>
  <si>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</si>
  <si>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</si>
  <si>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</si>
  <si>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</si>
  <si>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</si>
  <si>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</si>
  <si>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</si>
  <si>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</si>
  <si>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</si>
  <si>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</si>
  <si>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</si>
  <si>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</si>
  <si>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</si>
  <si>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</si>
  <si>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</si>
  <si>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</si>
  <si>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</si>
  <si>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</si>
  <si>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</si>
  <si>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</si>
  <si>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</si>
  <si>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</si>
  <si>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</si>
  <si>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</si>
  <si>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</si>
  <si>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</si>
  <si>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</si>
  <si>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</si>
  <si>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</si>
  <si>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</si>
  <si>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</si>
  <si>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</si>
  <si>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</si>
  <si>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марта</t>
  </si>
  <si>
    <t>01.03.2022</t>
  </si>
  <si>
    <t> 0310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</si>
</sst>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1">
      <selection activeCell="CF20" sqref="CF20:CV20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201" t="s">
        <v>315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9" t="s">
        <v>358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55"/>
      <c r="ES2" s="55"/>
      <c r="ET2" s="193" t="s">
        <v>314</v>
      </c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5"/>
    </row>
    <row r="3" spans="1:166" s="35" customFormat="1" ht="27.75" customHeight="1">
      <c r="A3" s="199" t="s">
        <v>359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00" t="s">
        <v>360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313</v>
      </c>
      <c r="ER5" s="55"/>
      <c r="ES5" s="55"/>
      <c r="ET5" s="196" t="s">
        <v>318</v>
      </c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312</v>
      </c>
      <c r="BI6" s="203" t="s">
        <v>506</v>
      </c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5">
        <v>2022</v>
      </c>
      <c r="CF6" s="205"/>
      <c r="CG6" s="205"/>
      <c r="CH6" s="205"/>
      <c r="CI6" s="205"/>
      <c r="CJ6" s="206" t="s">
        <v>311</v>
      </c>
      <c r="CK6" s="206"/>
      <c r="CL6" s="80"/>
      <c r="CM6" s="79"/>
      <c r="CN6" s="79"/>
      <c r="CO6" s="79"/>
      <c r="CP6" s="79"/>
      <c r="CQ6" s="55"/>
      <c r="CR6" s="55"/>
      <c r="CS6" s="55"/>
      <c r="CT6" s="55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310</v>
      </c>
      <c r="ER6" s="55"/>
      <c r="ES6" s="55"/>
      <c r="ET6" s="183" t="s">
        <v>507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s="35" customFormat="1" ht="24" customHeight="1">
      <c r="A7" s="189" t="s">
        <v>361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9" t="s">
        <v>362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9" t="s">
        <v>362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9" t="s">
        <v>363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55"/>
      <c r="BD10" s="55"/>
      <c r="BE10" s="204" t="s">
        <v>309</v>
      </c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308</v>
      </c>
      <c r="ER10" s="55"/>
      <c r="ES10" s="55"/>
      <c r="ET10" s="176" t="s">
        <v>307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8"/>
    </row>
    <row r="11" spans="1:166" s="35" customFormat="1" ht="32.25" customHeight="1">
      <c r="A11" s="57" t="s">
        <v>306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7" t="s">
        <v>305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3" t="s">
        <v>365</v>
      </c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5"/>
    </row>
    <row r="12" spans="1:166" s="35" customFormat="1" ht="29.25" customHeight="1">
      <c r="A12" s="57" t="s">
        <v>364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3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5"/>
    </row>
    <row r="13" spans="1:166" s="35" customFormat="1" ht="27" customHeight="1" thickBot="1">
      <c r="A13" s="57" t="s">
        <v>304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302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53" t="s">
        <v>301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5"/>
    </row>
    <row r="15" spans="1:167" s="35" customFormat="1" ht="19.5" customHeight="1">
      <c r="A15" s="156" t="s">
        <v>157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 t="s">
        <v>156</v>
      </c>
      <c r="AO15" s="157"/>
      <c r="AP15" s="157"/>
      <c r="AQ15" s="157"/>
      <c r="AR15" s="157"/>
      <c r="AS15" s="158"/>
      <c r="AT15" s="162" t="s">
        <v>366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4"/>
      <c r="BJ15" s="162" t="s">
        <v>367</v>
      </c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4"/>
      <c r="CF15" s="174" t="s">
        <v>155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3"/>
      <c r="ET15" s="175" t="s">
        <v>154</v>
      </c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38"/>
    </row>
    <row r="16" spans="1:167" s="35" customFormat="1" ht="75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1"/>
      <c r="AT16" s="165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  <c r="BJ16" s="165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7"/>
      <c r="CF16" s="172" t="s">
        <v>368</v>
      </c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4" t="s">
        <v>153</v>
      </c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  <c r="DN16" s="174" t="s">
        <v>152</v>
      </c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  <c r="EE16" s="174" t="s">
        <v>151</v>
      </c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3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38"/>
    </row>
    <row r="17" spans="1:167" s="35" customFormat="1" ht="16.5" customHeight="1">
      <c r="A17" s="168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8">
        <v>2</v>
      </c>
      <c r="AO17" s="169"/>
      <c r="AP17" s="169"/>
      <c r="AQ17" s="169"/>
      <c r="AR17" s="169"/>
      <c r="AS17" s="170"/>
      <c r="AT17" s="168">
        <v>3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70"/>
      <c r="BJ17" s="168">
        <v>4</v>
      </c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70"/>
      <c r="CF17" s="168">
        <v>5</v>
      </c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70"/>
      <c r="CW17" s="168">
        <v>6</v>
      </c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>
        <v>7</v>
      </c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70"/>
      <c r="EE17" s="168">
        <v>8</v>
      </c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70"/>
      <c r="ET17" s="171">
        <v>9</v>
      </c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38"/>
    </row>
    <row r="18" spans="1:167" s="45" customFormat="1" ht="29.25" customHeight="1">
      <c r="A18" s="180" t="s">
        <v>300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2"/>
      <c r="AN18" s="132" t="s">
        <v>299</v>
      </c>
      <c r="AO18" s="132"/>
      <c r="AP18" s="132"/>
      <c r="AQ18" s="132"/>
      <c r="AR18" s="132"/>
      <c r="AS18" s="13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34">
        <f>BJ20+BJ117</f>
        <v>15472900</v>
      </c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>
        <f>CF20+CF117</f>
        <v>2658262.79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>
        <f>CF18</f>
        <v>2658262.79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50"/>
    </row>
    <row r="19" spans="1:167" s="35" customFormat="1" ht="15" customHeight="1">
      <c r="A19" s="135" t="s">
        <v>149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28" t="s">
        <v>298</v>
      </c>
      <c r="AO19" s="128"/>
      <c r="AP19" s="128"/>
      <c r="AQ19" s="128"/>
      <c r="AR19" s="128"/>
      <c r="AS19" s="128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38"/>
    </row>
    <row r="20" spans="1:167" s="45" customFormat="1" ht="24" customHeight="1">
      <c r="A20" s="131" t="s">
        <v>297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32"/>
      <c r="AP20" s="132"/>
      <c r="AQ20" s="132"/>
      <c r="AR20" s="132"/>
      <c r="AS20" s="132"/>
      <c r="AT20" s="152" t="s">
        <v>296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34">
        <f>BJ21+BJ67+BJ86+BJ90+BJ95+BJ104+BJ42+BJ109+BJ36</f>
        <v>5256400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>
        <f>CF21+CF42+CF67+CF86+CF95+CF99+CF104</f>
        <v>968156.06</v>
      </c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>
        <f aca="true" t="shared" si="0" ref="EE20:EE53">CF20</f>
        <v>968156.06</v>
      </c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50"/>
    </row>
    <row r="21" spans="1:167" s="45" customFormat="1" ht="26.25" customHeight="1">
      <c r="A21" s="143" t="s">
        <v>295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32"/>
      <c r="AO21" s="132"/>
      <c r="AP21" s="132"/>
      <c r="AQ21" s="132"/>
      <c r="AR21" s="132"/>
      <c r="AS21" s="132"/>
      <c r="AT21" s="152" t="s">
        <v>294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34">
        <f>BJ22</f>
        <v>730100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>
        <f>CF22</f>
        <v>151928.4</v>
      </c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>
        <f t="shared" si="0"/>
        <v>151928.4</v>
      </c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53"/>
      <c r="FJ21" s="53"/>
      <c r="FK21" s="50"/>
    </row>
    <row r="22" spans="1:167" s="45" customFormat="1" ht="27.75" customHeight="1">
      <c r="A22" s="143" t="s">
        <v>282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32"/>
      <c r="AO22" s="132"/>
      <c r="AP22" s="132"/>
      <c r="AQ22" s="132"/>
      <c r="AR22" s="132"/>
      <c r="AS22" s="132"/>
      <c r="AT22" s="152" t="s">
        <v>293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34">
        <f>BJ23</f>
        <v>730100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>
        <f>CF23+CF32+CF28</f>
        <v>151928.4</v>
      </c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>
        <f t="shared" si="0"/>
        <v>151928.4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53"/>
      <c r="FI22" s="53"/>
      <c r="FJ22" s="53"/>
      <c r="FK22" s="50"/>
    </row>
    <row r="23" spans="1:167" s="45" customFormat="1" ht="27.75" customHeight="1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  <c r="AO23" s="132"/>
      <c r="AP23" s="132"/>
      <c r="AQ23" s="132"/>
      <c r="AR23" s="132"/>
      <c r="AS23" s="132"/>
      <c r="AT23" s="152" t="s">
        <v>292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34">
        <v>730100</v>
      </c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>
        <f>CF24+CF25+CF26+CF27</f>
        <v>145869.71</v>
      </c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30">
        <f t="shared" si="0"/>
        <v>145869.71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50"/>
    </row>
    <row r="24" spans="1:170" s="35" customFormat="1" ht="27.75" customHeight="1">
      <c r="A24" s="127" t="s">
        <v>282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8"/>
      <c r="AO24" s="128"/>
      <c r="AP24" s="128"/>
      <c r="AQ24" s="128"/>
      <c r="AR24" s="128"/>
      <c r="AS24" s="128"/>
      <c r="AT24" s="179" t="s">
        <v>291</v>
      </c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>
        <v>145727.61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13">
        <f t="shared" si="0"/>
        <v>145727.61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38"/>
      <c r="FN24" s="38"/>
    </row>
    <row r="25" spans="1:170" s="35" customFormat="1" ht="27.75" customHeight="1">
      <c r="A25" s="127" t="s">
        <v>282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128"/>
      <c r="AP25" s="128"/>
      <c r="AQ25" s="128"/>
      <c r="AR25" s="128"/>
      <c r="AS25" s="128"/>
      <c r="AT25" s="179" t="s">
        <v>290</v>
      </c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20">
        <v>0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>
        <v>142.1</v>
      </c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13">
        <f t="shared" si="0"/>
        <v>142.1</v>
      </c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38"/>
      <c r="FN25" s="38"/>
    </row>
    <row r="26" spans="1:170" s="35" customFormat="1" ht="27.75" customHeight="1">
      <c r="A26" s="127" t="s">
        <v>282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8"/>
      <c r="AO26" s="128"/>
      <c r="AP26" s="128"/>
      <c r="AQ26" s="128"/>
      <c r="AR26" s="128"/>
      <c r="AS26" s="128"/>
      <c r="AT26" s="179" t="s">
        <v>289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>
        <v>0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13">
        <f t="shared" si="0"/>
        <v>0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38"/>
      <c r="FN26" s="38"/>
    </row>
    <row r="27" spans="1:170" s="35" customFormat="1" ht="27.75" customHeight="1">
      <c r="A27" s="127" t="s">
        <v>282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128"/>
      <c r="AP27" s="128"/>
      <c r="AQ27" s="128"/>
      <c r="AR27" s="128"/>
      <c r="AS27" s="128"/>
      <c r="AT27" s="179" t="s">
        <v>369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>
        <v>0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13">
        <f>CF27</f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38"/>
      <c r="FN27" s="38"/>
    </row>
    <row r="28" spans="1:170" s="45" customFormat="1" ht="24" customHeight="1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2"/>
      <c r="AP28" s="132"/>
      <c r="AQ28" s="132"/>
      <c r="AR28" s="132"/>
      <c r="AS28" s="132"/>
      <c r="AT28" s="152" t="s">
        <v>288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34">
        <v>0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>
        <f>CF31+CF30+CF29</f>
        <v>73.54</v>
      </c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>
        <f t="shared" si="0"/>
        <v>73.54</v>
      </c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50"/>
      <c r="FN28" s="50"/>
    </row>
    <row r="29" spans="1:170" s="35" customFormat="1" ht="24" customHeight="1">
      <c r="A29" s="127" t="s">
        <v>282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8"/>
      <c r="AO29" s="128"/>
      <c r="AP29" s="128"/>
      <c r="AQ29" s="128"/>
      <c r="AR29" s="128"/>
      <c r="AS29" s="128"/>
      <c r="AT29" s="179" t="s">
        <v>287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>
        <v>66.18</v>
      </c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13">
        <f t="shared" si="0"/>
        <v>66.18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38"/>
      <c r="FN29" s="38"/>
    </row>
    <row r="30" spans="1:170" s="35" customFormat="1" ht="24" customHeight="1">
      <c r="A30" s="127" t="s">
        <v>282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8"/>
      <c r="AO30" s="128"/>
      <c r="AP30" s="128"/>
      <c r="AQ30" s="128"/>
      <c r="AR30" s="128"/>
      <c r="AS30" s="128"/>
      <c r="AT30" s="179" t="s">
        <v>348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20"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>
        <v>7.36</v>
      </c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13">
        <f>CF30</f>
        <v>7.36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38"/>
      <c r="FN30" s="38"/>
    </row>
    <row r="31" spans="1:170" s="35" customFormat="1" ht="24" customHeight="1">
      <c r="A31" s="127" t="s">
        <v>282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8"/>
      <c r="AP31" s="128"/>
      <c r="AQ31" s="128"/>
      <c r="AR31" s="128"/>
      <c r="AS31" s="128"/>
      <c r="AT31" s="179" t="s">
        <v>286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>
        <v>0</v>
      </c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13">
        <f t="shared" si="0"/>
        <v>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38"/>
      <c r="FN31" s="38"/>
    </row>
    <row r="32" spans="1:170" s="45" customFormat="1" ht="24" customHeight="1">
      <c r="A32" s="131" t="s">
        <v>282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/>
      <c r="AO32" s="132"/>
      <c r="AP32" s="132"/>
      <c r="AQ32" s="132"/>
      <c r="AR32" s="132"/>
      <c r="AS32" s="132"/>
      <c r="AT32" s="152" t="s">
        <v>285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34">
        <v>0</v>
      </c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>
        <f>CF33+CF34+CF35</f>
        <v>5985.15</v>
      </c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>
        <f t="shared" si="0"/>
        <v>5985.15</v>
      </c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50"/>
      <c r="FN32" s="50"/>
    </row>
    <row r="33" spans="1:170" s="35" customFormat="1" ht="26.25" customHeight="1">
      <c r="A33" s="127" t="s">
        <v>282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128"/>
      <c r="AP33" s="128"/>
      <c r="AQ33" s="128"/>
      <c r="AR33" s="128"/>
      <c r="AS33" s="128"/>
      <c r="AT33" s="179" t="s">
        <v>284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>
        <v>5797.92</v>
      </c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13">
        <f t="shared" si="0"/>
        <v>5797.92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38"/>
      <c r="FN33" s="38"/>
    </row>
    <row r="34" spans="1:170" s="35" customFormat="1" ht="27" customHeight="1">
      <c r="A34" s="127" t="s">
        <v>282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8"/>
      <c r="AP34" s="128"/>
      <c r="AQ34" s="128"/>
      <c r="AR34" s="128"/>
      <c r="AS34" s="128"/>
      <c r="AT34" s="179" t="s">
        <v>283</v>
      </c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>
        <v>148.23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13">
        <f t="shared" si="0"/>
        <v>148.23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38"/>
      <c r="FN34" s="38"/>
    </row>
    <row r="35" spans="1:170" s="35" customFormat="1" ht="24" customHeight="1">
      <c r="A35" s="127" t="s">
        <v>282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8"/>
      <c r="AP35" s="128"/>
      <c r="AQ35" s="128"/>
      <c r="AR35" s="128"/>
      <c r="AS35" s="128"/>
      <c r="AT35" s="179" t="s">
        <v>281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>
        <v>39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13">
        <f t="shared" si="0"/>
        <v>39</v>
      </c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38"/>
      <c r="FN35" s="38"/>
    </row>
    <row r="36" spans="1:170" s="45" customFormat="1" ht="38.25" customHeight="1" hidden="1">
      <c r="A36" s="131" t="s">
        <v>280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2"/>
      <c r="AO36" s="132"/>
      <c r="AP36" s="132"/>
      <c r="AQ36" s="132"/>
      <c r="AR36" s="132"/>
      <c r="AS36" s="132"/>
      <c r="AT36" s="133" t="s">
        <v>279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4">
        <f>BJ37</f>
        <v>0</v>
      </c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>
        <f>CF37</f>
        <v>0</v>
      </c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30">
        <f t="shared" si="0"/>
        <v>0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50"/>
      <c r="FN36" s="50"/>
    </row>
    <row r="37" spans="1:170" s="35" customFormat="1" ht="27.75" customHeight="1" hidden="1">
      <c r="A37" s="127" t="s">
        <v>278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  <c r="AO37" s="128"/>
      <c r="AP37" s="128"/>
      <c r="AQ37" s="128"/>
      <c r="AR37" s="128"/>
      <c r="AS37" s="128"/>
      <c r="AT37" s="119" t="s">
        <v>277</v>
      </c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>
        <f>BJ38+BJ39+BJ40+BJ41</f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>
        <f>CF38+CF39+CF40+CF41</f>
        <v>0</v>
      </c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38"/>
      <c r="FN37" s="38"/>
    </row>
    <row r="38" spans="1:170" s="35" customFormat="1" ht="28.5" customHeight="1" hidden="1">
      <c r="A38" s="127" t="s">
        <v>276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  <c r="AO38" s="128"/>
      <c r="AP38" s="128"/>
      <c r="AQ38" s="128"/>
      <c r="AR38" s="128"/>
      <c r="AS38" s="128"/>
      <c r="AT38" s="119" t="s">
        <v>275</v>
      </c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>
        <v>0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>
        <v>0</v>
      </c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38"/>
      <c r="FN38" s="38"/>
    </row>
    <row r="39" spans="1:170" s="35" customFormat="1" ht="26.25" customHeight="1" hidden="1">
      <c r="A39" s="127" t="s">
        <v>274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128"/>
      <c r="AP39" s="128"/>
      <c r="AQ39" s="128"/>
      <c r="AR39" s="128"/>
      <c r="AS39" s="128"/>
      <c r="AT39" s="119" t="s">
        <v>273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>
        <v>0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>
        <v>0</v>
      </c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38"/>
      <c r="FN39" s="38"/>
    </row>
    <row r="40" spans="1:170" s="35" customFormat="1" ht="26.25" customHeight="1" hidden="1">
      <c r="A40" s="127" t="s">
        <v>272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28"/>
      <c r="AP40" s="128"/>
      <c r="AQ40" s="128"/>
      <c r="AR40" s="128"/>
      <c r="AS40" s="128"/>
      <c r="AT40" s="119" t="s">
        <v>271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20">
        <v>0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>
        <v>0</v>
      </c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13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38"/>
      <c r="FN40" s="38"/>
    </row>
    <row r="41" spans="1:170" s="35" customFormat="1" ht="27" customHeight="1" hidden="1">
      <c r="A41" s="127" t="s">
        <v>270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128"/>
      <c r="AP41" s="128"/>
      <c r="AQ41" s="128"/>
      <c r="AR41" s="128"/>
      <c r="AS41" s="128"/>
      <c r="AT41" s="119" t="s">
        <v>269</v>
      </c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20">
        <v>0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>
        <v>0</v>
      </c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13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38"/>
      <c r="FN41" s="38"/>
    </row>
    <row r="42" spans="1:167" s="35" customFormat="1" ht="23.25" customHeight="1">
      <c r="A42" s="146" t="s">
        <v>268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2"/>
      <c r="AO42" s="132"/>
      <c r="AP42" s="132"/>
      <c r="AQ42" s="132"/>
      <c r="AR42" s="132"/>
      <c r="AS42" s="132"/>
      <c r="AT42" s="133" t="s">
        <v>267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4">
        <f>BJ43+BJ62</f>
        <v>13600</v>
      </c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>
        <f>CF62</f>
        <v>8640</v>
      </c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30">
        <f t="shared" si="0"/>
        <v>8640</v>
      </c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52"/>
      <c r="FJ42" s="52"/>
      <c r="FK42" s="38"/>
    </row>
    <row r="43" spans="1:175" s="35" customFormat="1" ht="34.5" customHeight="1" hidden="1">
      <c r="A43" s="131" t="s">
        <v>266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  <c r="AO43" s="132"/>
      <c r="AP43" s="132"/>
      <c r="AQ43" s="132"/>
      <c r="AR43" s="132"/>
      <c r="AS43" s="132"/>
      <c r="AT43" s="133" t="s">
        <v>265</v>
      </c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>
        <v>0</v>
      </c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>
        <f>CF44+CF50+CF59</f>
        <v>0</v>
      </c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30">
        <f t="shared" si="0"/>
        <v>0</v>
      </c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52"/>
      <c r="FJ43" s="52"/>
      <c r="FK43" s="38"/>
      <c r="FS43" s="38"/>
    </row>
    <row r="44" spans="1:167" s="45" customFormat="1" ht="39.75" customHeight="1" hidden="1">
      <c r="A44" s="131" t="s">
        <v>262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  <c r="AO44" s="132"/>
      <c r="AP44" s="132"/>
      <c r="AQ44" s="132"/>
      <c r="AR44" s="132"/>
      <c r="AS44" s="132"/>
      <c r="AT44" s="133" t="s">
        <v>264</v>
      </c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4">
        <f>BJ45+BJ46+BJ47</f>
        <v>0</v>
      </c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>
        <f>CF45+CF49</f>
        <v>0</v>
      </c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>
        <f t="shared" si="0"/>
        <v>0</v>
      </c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50"/>
    </row>
    <row r="45" spans="1:167" s="35" customFormat="1" ht="33" customHeight="1" hidden="1">
      <c r="A45" s="127" t="s">
        <v>262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  <c r="AO45" s="128"/>
      <c r="AP45" s="128"/>
      <c r="AQ45" s="128"/>
      <c r="AR45" s="128"/>
      <c r="AS45" s="128"/>
      <c r="AT45" s="119" t="s">
        <v>263</v>
      </c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20">
        <v>0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>
        <f>CF46+CF47</f>
        <v>0</v>
      </c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38"/>
    </row>
    <row r="46" spans="1:167" s="45" customFormat="1" ht="34.5" customHeight="1" hidden="1">
      <c r="A46" s="127" t="s">
        <v>262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32"/>
      <c r="AO46" s="222"/>
      <c r="AP46" s="222"/>
      <c r="AQ46" s="222"/>
      <c r="AR46" s="222"/>
      <c r="AS46" s="222"/>
      <c r="AT46" s="119" t="s">
        <v>261</v>
      </c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120">
        <v>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>
        <v>0</v>
      </c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53"/>
      <c r="FI46" s="53"/>
      <c r="FJ46" s="53"/>
      <c r="FK46" s="50"/>
    </row>
    <row r="47" spans="1:167" s="35" customFormat="1" ht="36.75" customHeight="1" hidden="1">
      <c r="A47" s="127" t="s">
        <v>259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32"/>
      <c r="AO47" s="132"/>
      <c r="AP47" s="132"/>
      <c r="AQ47" s="132"/>
      <c r="AR47" s="132"/>
      <c r="AS47" s="132"/>
      <c r="AT47" s="119" t="s">
        <v>260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20">
        <v>0</v>
      </c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>
        <v>0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1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121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113">
        <f t="shared" si="0"/>
        <v>0</v>
      </c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121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52"/>
      <c r="FI47" s="52"/>
      <c r="FJ47" s="52"/>
      <c r="FK47" s="38"/>
    </row>
    <row r="48" spans="1:167" s="35" customFormat="1" ht="36.75" customHeight="1" hidden="1">
      <c r="A48" s="127" t="s">
        <v>259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32"/>
      <c r="AO48" s="132"/>
      <c r="AP48" s="132"/>
      <c r="AQ48" s="132"/>
      <c r="AR48" s="132"/>
      <c r="AS48" s="132"/>
      <c r="AT48" s="119" t="s">
        <v>258</v>
      </c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20">
        <v>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>
        <v>0</v>
      </c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1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121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113">
        <f t="shared" si="0"/>
        <v>0</v>
      </c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121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52"/>
      <c r="FI48" s="52"/>
      <c r="FJ48" s="52"/>
      <c r="FK48" s="38"/>
    </row>
    <row r="49" spans="1:167" s="35" customFormat="1" ht="53.25" customHeight="1" hidden="1">
      <c r="A49" s="127" t="s">
        <v>257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32"/>
      <c r="AO49" s="132"/>
      <c r="AP49" s="132"/>
      <c r="AQ49" s="132"/>
      <c r="AR49" s="132"/>
      <c r="AS49" s="132"/>
      <c r="AT49" s="119" t="s">
        <v>256</v>
      </c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20">
        <v>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>
        <v>0</v>
      </c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1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121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113">
        <f t="shared" si="0"/>
        <v>0</v>
      </c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121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52"/>
      <c r="FI49" s="52"/>
      <c r="FJ49" s="52"/>
      <c r="FK49" s="38"/>
    </row>
    <row r="50" spans="1:167" s="35" customFormat="1" ht="55.5" customHeight="1" hidden="1">
      <c r="A50" s="131" t="s">
        <v>255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2"/>
      <c r="AO50" s="132"/>
      <c r="AP50" s="132"/>
      <c r="AQ50" s="132"/>
      <c r="AR50" s="132"/>
      <c r="AS50" s="132"/>
      <c r="AT50" s="133" t="s">
        <v>254</v>
      </c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4">
        <f>BJ51</f>
        <v>0</v>
      </c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>
        <f>CF51+CF56</f>
        <v>0</v>
      </c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21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121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113">
        <f t="shared" si="0"/>
        <v>0</v>
      </c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121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52"/>
      <c r="FI50" s="52"/>
      <c r="FJ50" s="52"/>
      <c r="FK50" s="38"/>
    </row>
    <row r="51" spans="1:167" s="45" customFormat="1" ht="35.25" customHeight="1" hidden="1">
      <c r="A51" s="127" t="s">
        <v>251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32"/>
      <c r="AO51" s="132"/>
      <c r="AP51" s="132"/>
      <c r="AQ51" s="132"/>
      <c r="AR51" s="132"/>
      <c r="AS51" s="132"/>
      <c r="AT51" s="119" t="s">
        <v>253</v>
      </c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20">
        <v>0</v>
      </c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f>CF52+CF53+CF54+CF55</f>
        <v>0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13">
        <f t="shared" si="0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4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6"/>
      <c r="FK51" s="50"/>
    </row>
    <row r="52" spans="1:167" s="45" customFormat="1" ht="37.5" customHeight="1" hidden="1">
      <c r="A52" s="127" t="s">
        <v>251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32"/>
      <c r="AO52" s="132"/>
      <c r="AP52" s="132"/>
      <c r="AQ52" s="132"/>
      <c r="AR52" s="132"/>
      <c r="AS52" s="132"/>
      <c r="AT52" s="119" t="s">
        <v>252</v>
      </c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20">
        <v>0</v>
      </c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>
        <v>0</v>
      </c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13">
        <f t="shared" si="0"/>
        <v>0</v>
      </c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4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6"/>
      <c r="FK52" s="50"/>
    </row>
    <row r="53" spans="1:167" s="45" customFormat="1" ht="37.5" customHeight="1" hidden="1">
      <c r="A53" s="127" t="s">
        <v>251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32"/>
      <c r="AO53" s="132"/>
      <c r="AP53" s="132"/>
      <c r="AQ53" s="132"/>
      <c r="AR53" s="132"/>
      <c r="AS53" s="132"/>
      <c r="AT53" s="119" t="s">
        <v>250</v>
      </c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20"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>
        <v>0</v>
      </c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13">
        <f t="shared" si="0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4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6"/>
      <c r="FK53" s="50"/>
    </row>
    <row r="54" spans="1:167" s="45" customFormat="1" ht="37.5" customHeight="1" hidden="1">
      <c r="A54" s="127" t="s">
        <v>249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32"/>
      <c r="AO54" s="132"/>
      <c r="AP54" s="132"/>
      <c r="AQ54" s="132"/>
      <c r="AR54" s="132"/>
      <c r="AS54" s="132"/>
      <c r="AT54" s="119" t="s">
        <v>248</v>
      </c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20">
        <v>0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>
        <v>0</v>
      </c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13">
        <f aca="true" t="shared" si="1" ref="EE54:EE88">CF54</f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4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6"/>
      <c r="FK54" s="50"/>
    </row>
    <row r="55" spans="1:167" s="45" customFormat="1" ht="37.5" customHeight="1" hidden="1">
      <c r="A55" s="127" t="s">
        <v>247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32"/>
      <c r="AO55" s="132"/>
      <c r="AP55" s="132"/>
      <c r="AQ55" s="132"/>
      <c r="AR55" s="132"/>
      <c r="AS55" s="132"/>
      <c r="AT55" s="119" t="s">
        <v>246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20">
        <v>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>
        <v>0</v>
      </c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13">
        <f t="shared" si="1"/>
        <v>0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4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6"/>
      <c r="FK55" s="50"/>
    </row>
    <row r="56" spans="1:167" s="45" customFormat="1" ht="54" customHeight="1" hidden="1">
      <c r="A56" s="127" t="s">
        <v>244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32"/>
      <c r="AO56" s="132"/>
      <c r="AP56" s="132"/>
      <c r="AQ56" s="132"/>
      <c r="AR56" s="132"/>
      <c r="AS56" s="132"/>
      <c r="AT56" s="119" t="s">
        <v>245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20">
        <v>0</v>
      </c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>
        <v>0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13">
        <f t="shared" si="1"/>
        <v>0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4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6"/>
      <c r="FK56" s="50"/>
    </row>
    <row r="57" spans="1:167" s="45" customFormat="1" ht="56.25" customHeight="1" hidden="1">
      <c r="A57" s="147" t="s">
        <v>244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6"/>
      <c r="AN57" s="132"/>
      <c r="AO57" s="132"/>
      <c r="AP57" s="132"/>
      <c r="AQ57" s="132"/>
      <c r="AR57" s="132"/>
      <c r="AS57" s="132"/>
      <c r="AT57" s="119" t="s">
        <v>243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20">
        <v>0</v>
      </c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>
        <v>0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13">
        <f t="shared" si="1"/>
        <v>0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4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6"/>
      <c r="FK57" s="50"/>
    </row>
    <row r="58" spans="1:167" s="45" customFormat="1" ht="75" customHeight="1" hidden="1">
      <c r="A58" s="127" t="s">
        <v>242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32"/>
      <c r="AO58" s="132"/>
      <c r="AP58" s="132"/>
      <c r="AQ58" s="132"/>
      <c r="AR58" s="132"/>
      <c r="AS58" s="132"/>
      <c r="AT58" s="119" t="s">
        <v>241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20">
        <v>0</v>
      </c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>
        <v>0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13">
        <f t="shared" si="1"/>
        <v>0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4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6"/>
      <c r="FK58" s="50"/>
    </row>
    <row r="59" spans="1:167" s="45" customFormat="1" ht="38.25" customHeight="1" hidden="1">
      <c r="A59" s="131" t="s">
        <v>239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2"/>
      <c r="AO59" s="132"/>
      <c r="AP59" s="132"/>
      <c r="AQ59" s="132"/>
      <c r="AR59" s="132"/>
      <c r="AS59" s="132"/>
      <c r="AT59" s="133" t="s">
        <v>240</v>
      </c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4">
        <f>BJ60</f>
        <v>0</v>
      </c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>
        <f>CF60+CF61</f>
        <v>0</v>
      </c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30">
        <f t="shared" si="1"/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14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6"/>
      <c r="FK59" s="50"/>
    </row>
    <row r="60" spans="1:167" s="45" customFormat="1" ht="38.25" customHeight="1" hidden="1">
      <c r="A60" s="127" t="s">
        <v>239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32"/>
      <c r="AO60" s="132"/>
      <c r="AP60" s="132"/>
      <c r="AQ60" s="132"/>
      <c r="AR60" s="132"/>
      <c r="AS60" s="132"/>
      <c r="AT60" s="119" t="s">
        <v>238</v>
      </c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20">
        <v>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>
        <v>0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4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6"/>
      <c r="FK60" s="50"/>
    </row>
    <row r="61" spans="1:167" s="45" customFormat="1" ht="41.25" customHeight="1" hidden="1">
      <c r="A61" s="127" t="s">
        <v>239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32"/>
      <c r="AO61" s="132"/>
      <c r="AP61" s="132"/>
      <c r="AQ61" s="132"/>
      <c r="AR61" s="132"/>
      <c r="AS61" s="132"/>
      <c r="AT61" s="119" t="s">
        <v>238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20">
        <v>0</v>
      </c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>
        <v>0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13">
        <f t="shared" si="1"/>
        <v>0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4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6"/>
      <c r="FK61" s="50"/>
    </row>
    <row r="62" spans="1:167" s="45" customFormat="1" ht="24.75" customHeight="1">
      <c r="A62" s="145" t="s">
        <v>235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32"/>
      <c r="AO62" s="132"/>
      <c r="AP62" s="132"/>
      <c r="AQ62" s="132"/>
      <c r="AR62" s="132"/>
      <c r="AS62" s="132"/>
      <c r="AT62" s="133" t="s">
        <v>237</v>
      </c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4">
        <f>BJ63</f>
        <v>13600</v>
      </c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>
        <f>CF63</f>
        <v>8640</v>
      </c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30">
        <f t="shared" si="1"/>
        <v>8640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14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6"/>
      <c r="FK62" s="50"/>
    </row>
    <row r="63" spans="1:167" s="45" customFormat="1" ht="30" customHeight="1">
      <c r="A63" s="144" t="s">
        <v>235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32"/>
      <c r="AO63" s="132"/>
      <c r="AP63" s="132"/>
      <c r="AQ63" s="132"/>
      <c r="AR63" s="132"/>
      <c r="AS63" s="132"/>
      <c r="AT63" s="119" t="s">
        <v>236</v>
      </c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20">
        <v>13600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>
        <f>CF64+CF65+CF66</f>
        <v>8640</v>
      </c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30">
        <f t="shared" si="1"/>
        <v>8640</v>
      </c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53"/>
      <c r="FI63" s="53"/>
      <c r="FJ63" s="53"/>
      <c r="FK63" s="50"/>
    </row>
    <row r="64" spans="1:167" s="45" customFormat="1" ht="27" customHeight="1">
      <c r="A64" s="144" t="s">
        <v>235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32"/>
      <c r="AO64" s="132"/>
      <c r="AP64" s="132"/>
      <c r="AQ64" s="132"/>
      <c r="AR64" s="132"/>
      <c r="AS64" s="132"/>
      <c r="AT64" s="119" t="s">
        <v>234</v>
      </c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20">
        <v>0</v>
      </c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>
        <v>8640</v>
      </c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>
        <f t="shared" si="1"/>
        <v>8640</v>
      </c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53"/>
      <c r="FI64" s="53"/>
      <c r="FJ64" s="53"/>
      <c r="FK64" s="50"/>
    </row>
    <row r="65" spans="1:167" s="45" customFormat="1" ht="24.75" customHeight="1">
      <c r="A65" s="144" t="s">
        <v>233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32"/>
      <c r="AO65" s="132"/>
      <c r="AP65" s="132"/>
      <c r="AQ65" s="132"/>
      <c r="AR65" s="132"/>
      <c r="AS65" s="132"/>
      <c r="AT65" s="119" t="s">
        <v>232</v>
      </c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20">
        <v>0</v>
      </c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>
        <v>0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30">
        <f t="shared" si="1"/>
        <v>0</v>
      </c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53"/>
      <c r="FI65" s="53"/>
      <c r="FJ65" s="53"/>
      <c r="FK65" s="50"/>
    </row>
    <row r="66" spans="1:167" s="45" customFormat="1" ht="24.75" customHeight="1">
      <c r="A66" s="144" t="s">
        <v>231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32"/>
      <c r="AO66" s="132"/>
      <c r="AP66" s="132"/>
      <c r="AQ66" s="132"/>
      <c r="AR66" s="132"/>
      <c r="AS66" s="132"/>
      <c r="AT66" s="119" t="s">
        <v>408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20">
        <v>0</v>
      </c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>
        <v>0</v>
      </c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30">
        <f t="shared" si="1"/>
        <v>0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53"/>
      <c r="FI66" s="53"/>
      <c r="FJ66" s="53"/>
      <c r="FK66" s="50"/>
    </row>
    <row r="67" spans="1:167" s="35" customFormat="1" ht="26.25" customHeight="1">
      <c r="A67" s="146" t="s">
        <v>230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8"/>
      <c r="AO67" s="128"/>
      <c r="AP67" s="128"/>
      <c r="AQ67" s="128"/>
      <c r="AR67" s="128"/>
      <c r="AS67" s="128"/>
      <c r="AT67" s="133" t="s">
        <v>229</v>
      </c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227">
        <f>BJ68+BJ74</f>
        <v>4487500</v>
      </c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134">
        <f>CF68+CF74</f>
        <v>805887.66</v>
      </c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30">
        <f t="shared" si="1"/>
        <v>805887.66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52"/>
      <c r="FI67" s="52"/>
      <c r="FJ67" s="52"/>
      <c r="FK67" s="38"/>
    </row>
    <row r="68" spans="1:167" s="35" customFormat="1" ht="27" customHeight="1">
      <c r="A68" s="146" t="s">
        <v>224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2"/>
      <c r="AO68" s="132"/>
      <c r="AP68" s="132"/>
      <c r="AQ68" s="132"/>
      <c r="AR68" s="132"/>
      <c r="AS68" s="132"/>
      <c r="AT68" s="133" t="s">
        <v>228</v>
      </c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4">
        <f>BJ69</f>
        <v>416200</v>
      </c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>
        <f>CF69</f>
        <v>31008.05</v>
      </c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30">
        <f t="shared" si="1"/>
        <v>31008.05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52"/>
      <c r="FI68" s="52"/>
      <c r="FJ68" s="52"/>
      <c r="FK68" s="38"/>
    </row>
    <row r="69" spans="1:167" s="45" customFormat="1" ht="40.5" customHeight="1">
      <c r="A69" s="131" t="s">
        <v>227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132"/>
      <c r="AP69" s="132"/>
      <c r="AQ69" s="132"/>
      <c r="AR69" s="132"/>
      <c r="AS69" s="132"/>
      <c r="AT69" s="133" t="s">
        <v>226</v>
      </c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4">
        <f>BJ70</f>
        <v>416200</v>
      </c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>
        <f>CF70+CF71+CF73</f>
        <v>31008.05</v>
      </c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30">
        <f t="shared" si="1"/>
        <v>31008.05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14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6"/>
      <c r="FK69" s="50"/>
    </row>
    <row r="70" spans="1:167" s="35" customFormat="1" ht="27.75" customHeight="1">
      <c r="A70" s="135" t="s">
        <v>224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28"/>
      <c r="AO70" s="128"/>
      <c r="AP70" s="128"/>
      <c r="AQ70" s="128"/>
      <c r="AR70" s="128"/>
      <c r="AS70" s="128"/>
      <c r="AT70" s="119" t="s">
        <v>225</v>
      </c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20">
        <v>416200</v>
      </c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>
        <v>29880.87</v>
      </c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13">
        <f t="shared" si="1"/>
        <v>29880.87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22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4"/>
      <c r="FK70" s="38"/>
    </row>
    <row r="71" spans="1:167" s="35" customFormat="1" ht="27.75" customHeight="1" hidden="1">
      <c r="A71" s="135" t="s">
        <v>224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28"/>
      <c r="AO71" s="128"/>
      <c r="AP71" s="128"/>
      <c r="AQ71" s="128"/>
      <c r="AR71" s="128"/>
      <c r="AS71" s="128"/>
      <c r="AT71" s="119" t="s">
        <v>221</v>
      </c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20">
        <v>0</v>
      </c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>
        <f>CF72</f>
        <v>1127.18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13">
        <f t="shared" si="1"/>
        <v>1127.18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22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4"/>
      <c r="FK71" s="38"/>
    </row>
    <row r="72" spans="1:167" s="35" customFormat="1" ht="24.75" customHeight="1">
      <c r="A72" s="135" t="s">
        <v>223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8"/>
      <c r="AO72" s="128"/>
      <c r="AP72" s="128"/>
      <c r="AQ72" s="128"/>
      <c r="AR72" s="128"/>
      <c r="AS72" s="128"/>
      <c r="AT72" s="119" t="s">
        <v>222</v>
      </c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20">
        <v>0</v>
      </c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>
        <v>1127.18</v>
      </c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13">
        <f t="shared" si="1"/>
        <v>1127.18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22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4"/>
      <c r="FK72" s="38"/>
    </row>
    <row r="73" spans="1:167" s="35" customFormat="1" ht="24.75" customHeight="1">
      <c r="A73" s="135" t="s">
        <v>223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8"/>
      <c r="AO73" s="128"/>
      <c r="AP73" s="128"/>
      <c r="AQ73" s="128"/>
      <c r="AR73" s="128"/>
      <c r="AS73" s="128"/>
      <c r="AT73" s="119" t="s">
        <v>331</v>
      </c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20">
        <v>0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>
        <v>0</v>
      </c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13">
        <f>CF73</f>
        <v>0</v>
      </c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22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4"/>
      <c r="FK73" s="38"/>
    </row>
    <row r="74" spans="1:167" s="45" customFormat="1" ht="25.5" customHeight="1">
      <c r="A74" s="146" t="s">
        <v>220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2"/>
      <c r="AO74" s="132"/>
      <c r="AP74" s="132"/>
      <c r="AQ74" s="132"/>
      <c r="AR74" s="132"/>
      <c r="AS74" s="132"/>
      <c r="AT74" s="133" t="s">
        <v>219</v>
      </c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4">
        <f>BJ76+BJ82</f>
        <v>4071300</v>
      </c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>
        <f>CF75+CF81</f>
        <v>774879.61</v>
      </c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30">
        <f t="shared" si="1"/>
        <v>774879.61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14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6"/>
      <c r="FK74" s="50"/>
    </row>
    <row r="75" spans="1:167" s="45" customFormat="1" ht="21.75" customHeight="1">
      <c r="A75" s="146" t="s">
        <v>218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2"/>
      <c r="AO75" s="132"/>
      <c r="AP75" s="132"/>
      <c r="AQ75" s="132"/>
      <c r="AR75" s="132"/>
      <c r="AS75" s="132"/>
      <c r="AT75" s="133" t="s">
        <v>217</v>
      </c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4">
        <f>BJ76</f>
        <v>3260100</v>
      </c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>
        <f>CF76</f>
        <v>760047.75</v>
      </c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30">
        <f t="shared" si="1"/>
        <v>760047.75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53"/>
      <c r="FI75" s="53"/>
      <c r="FJ75" s="53"/>
      <c r="FK75" s="50"/>
    </row>
    <row r="76" spans="1:167" s="45" customFormat="1" ht="24.75" customHeight="1">
      <c r="A76" s="146" t="s">
        <v>215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2"/>
      <c r="AO76" s="132"/>
      <c r="AP76" s="132"/>
      <c r="AQ76" s="132"/>
      <c r="AR76" s="132"/>
      <c r="AS76" s="132"/>
      <c r="AT76" s="133" t="s">
        <v>216</v>
      </c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4">
        <v>3260100</v>
      </c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>
        <f>CF77+CF78+CF79+CF80</f>
        <v>760047.75</v>
      </c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30">
        <f t="shared" si="1"/>
        <v>760047.75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14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6"/>
      <c r="FK76" s="50"/>
    </row>
    <row r="77" spans="1:167" s="35" customFormat="1" ht="23.25" customHeight="1">
      <c r="A77" s="135" t="s">
        <v>215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28"/>
      <c r="AO77" s="128"/>
      <c r="AP77" s="128"/>
      <c r="AQ77" s="128"/>
      <c r="AR77" s="128"/>
      <c r="AS77" s="128"/>
      <c r="AT77" s="119" t="s">
        <v>214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>
        <v>0</v>
      </c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>
        <v>760047.75</v>
      </c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13">
        <f t="shared" si="1"/>
        <v>760047.75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22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4"/>
      <c r="FK77" s="38"/>
    </row>
    <row r="78" spans="1:167" s="35" customFormat="1" ht="26.25" customHeight="1">
      <c r="A78" s="135" t="s">
        <v>212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28"/>
      <c r="AO78" s="128"/>
      <c r="AP78" s="128"/>
      <c r="AQ78" s="128"/>
      <c r="AR78" s="128"/>
      <c r="AS78" s="128"/>
      <c r="AT78" s="119" t="s">
        <v>213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>
        <v>0</v>
      </c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>
        <v>0</v>
      </c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13">
        <f t="shared" si="1"/>
        <v>0</v>
      </c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22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4"/>
      <c r="FK78" s="38"/>
    </row>
    <row r="79" spans="1:167" s="35" customFormat="1" ht="25.5" customHeight="1">
      <c r="A79" s="135" t="s">
        <v>212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8"/>
      <c r="AO79" s="128"/>
      <c r="AP79" s="128"/>
      <c r="AQ79" s="128"/>
      <c r="AR79" s="128"/>
      <c r="AS79" s="128"/>
      <c r="AT79" s="119" t="s">
        <v>211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20">
        <v>0</v>
      </c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>
        <v>0</v>
      </c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13">
        <f t="shared" si="1"/>
        <v>0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22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4"/>
      <c r="FK79" s="38"/>
    </row>
    <row r="80" spans="1:167" s="35" customFormat="1" ht="25.5" customHeight="1">
      <c r="A80" s="135" t="s">
        <v>212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8"/>
      <c r="AO80" s="128"/>
      <c r="AP80" s="128"/>
      <c r="AQ80" s="128"/>
      <c r="AR80" s="128"/>
      <c r="AS80" s="128"/>
      <c r="AT80" s="119" t="s">
        <v>445</v>
      </c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20">
        <v>0</v>
      </c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>
        <v>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13">
        <f>CF80</f>
        <v>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22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4"/>
      <c r="FK80" s="38"/>
    </row>
    <row r="81" spans="1:167" s="35" customFormat="1" ht="23.25" customHeight="1">
      <c r="A81" s="146" t="s">
        <v>208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8"/>
      <c r="AO81" s="128"/>
      <c r="AP81" s="128"/>
      <c r="AQ81" s="128"/>
      <c r="AR81" s="128"/>
      <c r="AS81" s="128"/>
      <c r="AT81" s="133" t="s">
        <v>210</v>
      </c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4">
        <f>BJ82</f>
        <v>811200</v>
      </c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>
        <f>CF82</f>
        <v>14831.86</v>
      </c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30">
        <f t="shared" si="1"/>
        <v>14831.86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52"/>
      <c r="FI81" s="52"/>
      <c r="FJ81" s="52"/>
      <c r="FK81" s="38"/>
    </row>
    <row r="82" spans="1:167" s="45" customFormat="1" ht="23.25" customHeight="1">
      <c r="A82" s="146" t="s">
        <v>208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2"/>
      <c r="AO82" s="132"/>
      <c r="AP82" s="132"/>
      <c r="AQ82" s="132"/>
      <c r="AR82" s="132"/>
      <c r="AS82" s="132"/>
      <c r="AT82" s="133" t="s">
        <v>209</v>
      </c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4">
        <v>811200</v>
      </c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>
        <f>CF83+CF84+CF85</f>
        <v>14831.86</v>
      </c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30">
        <f t="shared" si="1"/>
        <v>14831.86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14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6"/>
      <c r="FK82" s="50"/>
    </row>
    <row r="83" spans="1:167" s="35" customFormat="1" ht="25.5" customHeight="1">
      <c r="A83" s="135" t="s">
        <v>208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8"/>
      <c r="AO83" s="128"/>
      <c r="AP83" s="128"/>
      <c r="AQ83" s="128"/>
      <c r="AR83" s="128"/>
      <c r="AS83" s="128"/>
      <c r="AT83" s="119" t="s">
        <v>207</v>
      </c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>
        <v>14441.29</v>
      </c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13">
        <f t="shared" si="1"/>
        <v>14441.29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22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4"/>
      <c r="FK83" s="38"/>
    </row>
    <row r="84" spans="1:167" s="35" customFormat="1" ht="24.75" customHeight="1">
      <c r="A84" s="135" t="s">
        <v>206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28"/>
      <c r="AO84" s="128"/>
      <c r="AP84" s="128"/>
      <c r="AQ84" s="128"/>
      <c r="AR84" s="128"/>
      <c r="AS84" s="128"/>
      <c r="AT84" s="119" t="s">
        <v>205</v>
      </c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20">
        <v>0</v>
      </c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>
        <v>390.57</v>
      </c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13">
        <f t="shared" si="1"/>
        <v>390.57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22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4"/>
      <c r="FK84" s="38"/>
    </row>
    <row r="85" spans="1:167" s="35" customFormat="1" ht="24.75" customHeight="1">
      <c r="A85" s="135" t="s">
        <v>206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28"/>
      <c r="AO85" s="128"/>
      <c r="AP85" s="128"/>
      <c r="AQ85" s="128"/>
      <c r="AR85" s="128"/>
      <c r="AS85" s="128"/>
      <c r="AT85" s="119" t="s">
        <v>336</v>
      </c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>
        <v>0</v>
      </c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>
        <v>0</v>
      </c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13">
        <f>CF85</f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22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4"/>
      <c r="FK85" s="38"/>
    </row>
    <row r="86" spans="1:167" s="45" customFormat="1" ht="22.5" customHeight="1">
      <c r="A86" s="146" t="s">
        <v>204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2"/>
      <c r="AO86" s="132"/>
      <c r="AP86" s="132"/>
      <c r="AQ86" s="132"/>
      <c r="AR86" s="132"/>
      <c r="AS86" s="132"/>
      <c r="AT86" s="133" t="s">
        <v>203</v>
      </c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4">
        <f>BJ87</f>
        <v>20400</v>
      </c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>
        <f>CF87</f>
        <v>1700</v>
      </c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30">
        <f t="shared" si="1"/>
        <v>1700</v>
      </c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14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6"/>
      <c r="FK86" s="50"/>
    </row>
    <row r="87" spans="1:167" s="45" customFormat="1" ht="44.25" customHeight="1">
      <c r="A87" s="127" t="s">
        <v>202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8"/>
      <c r="AO87" s="128"/>
      <c r="AP87" s="128"/>
      <c r="AQ87" s="128"/>
      <c r="AR87" s="128"/>
      <c r="AS87" s="128"/>
      <c r="AT87" s="119" t="s">
        <v>201</v>
      </c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20">
        <f>BJ88</f>
        <v>20400</v>
      </c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>
        <f>CF88</f>
        <v>1700</v>
      </c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13">
        <f t="shared" si="1"/>
        <v>1700</v>
      </c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4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6"/>
      <c r="FI87" s="53"/>
      <c r="FJ87" s="53"/>
      <c r="FK87" s="50"/>
    </row>
    <row r="88" spans="1:167" s="45" customFormat="1" ht="63.75" customHeight="1">
      <c r="A88" s="144" t="s">
        <v>199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28"/>
      <c r="AO88" s="128"/>
      <c r="AP88" s="128"/>
      <c r="AQ88" s="128"/>
      <c r="AR88" s="128"/>
      <c r="AS88" s="128"/>
      <c r="AT88" s="119" t="s">
        <v>200</v>
      </c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20">
        <f>BJ89</f>
        <v>20400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>
        <f>CF89</f>
        <v>1700</v>
      </c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13">
        <f t="shared" si="1"/>
        <v>1700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4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6"/>
      <c r="FI88" s="53"/>
      <c r="FJ88" s="53"/>
      <c r="FK88" s="50"/>
    </row>
    <row r="89" spans="1:167" s="45" customFormat="1" ht="61.5" customHeight="1">
      <c r="A89" s="144" t="s">
        <v>199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28"/>
      <c r="AO89" s="128"/>
      <c r="AP89" s="128"/>
      <c r="AQ89" s="128"/>
      <c r="AR89" s="128"/>
      <c r="AS89" s="128"/>
      <c r="AT89" s="119" t="s">
        <v>198</v>
      </c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>
        <v>20400</v>
      </c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>
        <v>1700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13">
        <f aca="true" t="shared" si="2" ref="EE89:EE113">CF89</f>
        <v>1700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4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6"/>
      <c r="FI89" s="53"/>
      <c r="FJ89" s="53"/>
      <c r="FK89" s="50"/>
    </row>
    <row r="90" spans="1:167" s="35" customFormat="1" ht="42.75" customHeight="1" hidden="1">
      <c r="A90" s="145" t="s">
        <v>470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28"/>
      <c r="AO90" s="128"/>
      <c r="AP90" s="128"/>
      <c r="AQ90" s="128"/>
      <c r="AR90" s="128"/>
      <c r="AS90" s="128"/>
      <c r="AT90" s="133" t="s">
        <v>465</v>
      </c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4">
        <v>0</v>
      </c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>
        <f>CF91</f>
        <v>0</v>
      </c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30">
        <f aca="true" t="shared" si="3" ref="EE90:EE95">CF90</f>
        <v>0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52"/>
      <c r="FI90" s="52"/>
      <c r="FJ90" s="52"/>
      <c r="FK90" s="38"/>
    </row>
    <row r="91" spans="1:167" s="35" customFormat="1" ht="29.25" customHeight="1" hidden="1">
      <c r="A91" s="144" t="s">
        <v>471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28"/>
      <c r="AO91" s="128"/>
      <c r="AP91" s="128"/>
      <c r="AQ91" s="128"/>
      <c r="AR91" s="128"/>
      <c r="AS91" s="128"/>
      <c r="AT91" s="119" t="s">
        <v>467</v>
      </c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>
        <v>0</v>
      </c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>
        <f>CF92</f>
        <v>0</v>
      </c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13">
        <f t="shared" si="3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52"/>
      <c r="FI91" s="52"/>
      <c r="FJ91" s="52"/>
      <c r="FK91" s="38"/>
    </row>
    <row r="92" spans="1:167" s="45" customFormat="1" ht="33" customHeight="1" hidden="1">
      <c r="A92" s="127" t="s">
        <v>472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8"/>
      <c r="AO92" s="128"/>
      <c r="AP92" s="128"/>
      <c r="AQ92" s="128"/>
      <c r="AR92" s="128"/>
      <c r="AS92" s="128"/>
      <c r="AT92" s="119" t="s">
        <v>468</v>
      </c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20">
        <v>0</v>
      </c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>
        <f>CF93</f>
        <v>0</v>
      </c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13">
        <f t="shared" si="3"/>
        <v>0</v>
      </c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53"/>
      <c r="FI92" s="53"/>
      <c r="FJ92" s="53"/>
      <c r="FK92" s="50"/>
    </row>
    <row r="93" spans="1:167" s="35" customFormat="1" ht="42.75" customHeight="1" hidden="1">
      <c r="A93" s="209" t="s">
        <v>473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1"/>
      <c r="AN93" s="128"/>
      <c r="AO93" s="128"/>
      <c r="AP93" s="128"/>
      <c r="AQ93" s="128"/>
      <c r="AR93" s="128"/>
      <c r="AS93" s="128"/>
      <c r="AT93" s="119" t="s">
        <v>466</v>
      </c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20">
        <v>0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>
        <f>CF94</f>
        <v>0</v>
      </c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13">
        <f t="shared" si="3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22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4"/>
      <c r="FK93" s="38"/>
    </row>
    <row r="94" spans="1:167" s="35" customFormat="1" ht="42.75" customHeight="1" hidden="1">
      <c r="A94" s="209" t="s">
        <v>474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1"/>
      <c r="AN94" s="128"/>
      <c r="AO94" s="128"/>
      <c r="AP94" s="128"/>
      <c r="AQ94" s="128"/>
      <c r="AR94" s="128"/>
      <c r="AS94" s="128"/>
      <c r="AT94" s="119" t="s">
        <v>469</v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20">
        <v>0</v>
      </c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>
        <v>0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13">
        <f t="shared" si="3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22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4"/>
      <c r="FK94" s="38"/>
    </row>
    <row r="95" spans="1:167" s="35" customFormat="1" ht="42.75" customHeight="1">
      <c r="A95" s="145" t="s">
        <v>464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28"/>
      <c r="AO95" s="128"/>
      <c r="AP95" s="128"/>
      <c r="AQ95" s="128"/>
      <c r="AR95" s="128"/>
      <c r="AS95" s="128"/>
      <c r="AT95" s="133" t="s">
        <v>460</v>
      </c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4">
        <f>BJ96</f>
        <v>4800</v>
      </c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>
        <f>CF96</f>
        <v>0</v>
      </c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30">
        <f t="shared" si="3"/>
        <v>0</v>
      </c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52"/>
      <c r="FI95" s="52"/>
      <c r="FJ95" s="52"/>
      <c r="FK95" s="38"/>
    </row>
    <row r="96" spans="1:167" s="35" customFormat="1" ht="66.75" customHeight="1">
      <c r="A96" s="144" t="s">
        <v>463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28"/>
      <c r="AO96" s="128"/>
      <c r="AP96" s="128"/>
      <c r="AQ96" s="128"/>
      <c r="AR96" s="128"/>
      <c r="AS96" s="128"/>
      <c r="AT96" s="119" t="s">
        <v>459</v>
      </c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20">
        <f>BJ97</f>
        <v>4800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>
        <f>CF97</f>
        <v>0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13">
        <f t="shared" si="2"/>
        <v>0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52"/>
      <c r="FI96" s="52"/>
      <c r="FJ96" s="52"/>
      <c r="FK96" s="38"/>
    </row>
    <row r="97" spans="1:167" s="35" customFormat="1" ht="67.5" customHeight="1">
      <c r="A97" s="127" t="s">
        <v>462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8"/>
      <c r="AO97" s="128"/>
      <c r="AP97" s="128"/>
      <c r="AQ97" s="128"/>
      <c r="AR97" s="128"/>
      <c r="AS97" s="128"/>
      <c r="AT97" s="119" t="s">
        <v>461</v>
      </c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20">
        <f>BJ98</f>
        <v>4800</v>
      </c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>
        <f>CF98</f>
        <v>0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13">
        <f t="shared" si="2"/>
        <v>0</v>
      </c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52"/>
      <c r="FI97" s="52"/>
      <c r="FJ97" s="52"/>
      <c r="FK97" s="38"/>
    </row>
    <row r="98" spans="1:167" s="35" customFormat="1" ht="60.75" customHeight="1">
      <c r="A98" s="209" t="s">
        <v>457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1"/>
      <c r="AN98" s="128"/>
      <c r="AO98" s="128"/>
      <c r="AP98" s="128"/>
      <c r="AQ98" s="128"/>
      <c r="AR98" s="128"/>
      <c r="AS98" s="128"/>
      <c r="AT98" s="119" t="s">
        <v>458</v>
      </c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20">
        <v>4800</v>
      </c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>
        <v>0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13">
        <f t="shared" si="2"/>
        <v>0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22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4"/>
      <c r="FK98" s="38"/>
    </row>
    <row r="99" spans="1:167" s="35" customFormat="1" ht="36.75" customHeight="1" hidden="1">
      <c r="A99" s="131" t="s">
        <v>488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2"/>
      <c r="AO99" s="132"/>
      <c r="AP99" s="132"/>
      <c r="AQ99" s="132"/>
      <c r="AR99" s="132"/>
      <c r="AS99" s="132"/>
      <c r="AT99" s="133" t="s">
        <v>487</v>
      </c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4">
        <f>BJ100</f>
        <v>0</v>
      </c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>
        <f>CF100+CF102</f>
        <v>0</v>
      </c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30">
        <f>CF99</f>
        <v>0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14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6"/>
      <c r="FK99" s="38"/>
    </row>
    <row r="100" spans="1:167" s="47" customFormat="1" ht="27.75" customHeight="1" hidden="1">
      <c r="A100" s="127" t="s">
        <v>490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8"/>
      <c r="AO100" s="128"/>
      <c r="AP100" s="128"/>
      <c r="AQ100" s="128"/>
      <c r="AR100" s="128"/>
      <c r="AS100" s="128"/>
      <c r="AT100" s="119" t="s">
        <v>491</v>
      </c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20">
        <f>BJ101</f>
        <v>0</v>
      </c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>
        <f>CF101</f>
        <v>0</v>
      </c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13">
        <f>CF100</f>
        <v>0</v>
      </c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22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4"/>
      <c r="FK100" s="51"/>
    </row>
    <row r="101" spans="1:167" s="47" customFormat="1" ht="33" customHeight="1" hidden="1">
      <c r="A101" s="127" t="s">
        <v>492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8"/>
      <c r="AO101" s="128"/>
      <c r="AP101" s="128"/>
      <c r="AQ101" s="128"/>
      <c r="AR101" s="128"/>
      <c r="AS101" s="128"/>
      <c r="AT101" s="119" t="s">
        <v>494</v>
      </c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20">
        <v>0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>
        <v>0</v>
      </c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13">
        <f>CF101</f>
        <v>0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22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4"/>
      <c r="FK101" s="51"/>
    </row>
    <row r="102" spans="1:176" s="47" customFormat="1" ht="29.25" customHeight="1" hidden="1">
      <c r="A102" s="125" t="s">
        <v>493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6"/>
      <c r="AL102" s="48"/>
      <c r="AM102" s="48"/>
      <c r="AN102" s="46"/>
      <c r="AO102" s="46"/>
      <c r="AP102" s="46"/>
      <c r="AQ102" s="46"/>
      <c r="AR102" s="46"/>
      <c r="AS102" s="46"/>
      <c r="AT102" s="119" t="s">
        <v>496</v>
      </c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20">
        <f>BJ103</f>
        <v>0</v>
      </c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>
        <f>CF103</f>
        <v>0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13">
        <f>CF102</f>
        <v>0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4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6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117" t="s">
        <v>495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8"/>
      <c r="AL103" s="48"/>
      <c r="AM103" s="48"/>
      <c r="AN103" s="46"/>
      <c r="AO103" s="46"/>
      <c r="AP103" s="46"/>
      <c r="AQ103" s="46"/>
      <c r="AR103" s="46"/>
      <c r="AS103" s="46"/>
      <c r="AT103" s="119" t="s">
        <v>489</v>
      </c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20">
        <v>0</v>
      </c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>
        <v>0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13">
        <f>CF103</f>
        <v>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4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6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1" t="s">
        <v>197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132"/>
      <c r="AP104" s="132"/>
      <c r="AQ104" s="132"/>
      <c r="AR104" s="132"/>
      <c r="AS104" s="132"/>
      <c r="AT104" s="133" t="s">
        <v>196</v>
      </c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4">
        <f>BJ105</f>
        <v>0</v>
      </c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>
        <f>CF105+CF107</f>
        <v>0</v>
      </c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30">
        <f t="shared" si="2"/>
        <v>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14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6"/>
      <c r="FK104" s="38"/>
    </row>
    <row r="105" spans="1:167" s="47" customFormat="1" ht="50.25" customHeight="1" hidden="1">
      <c r="A105" s="127" t="s">
        <v>195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128"/>
      <c r="AP105" s="128"/>
      <c r="AQ105" s="128"/>
      <c r="AR105" s="128"/>
      <c r="AS105" s="128"/>
      <c r="AT105" s="119" t="s">
        <v>194</v>
      </c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20">
        <f>BJ106</f>
        <v>0</v>
      </c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>
        <f>CF106</f>
        <v>0</v>
      </c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13">
        <f t="shared" si="2"/>
        <v>0</v>
      </c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51"/>
    </row>
    <row r="106" spans="1:167" s="47" customFormat="1" ht="45.75" customHeight="1" hidden="1">
      <c r="A106" s="127" t="s">
        <v>193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8"/>
      <c r="AO106" s="128"/>
      <c r="AP106" s="128"/>
      <c r="AQ106" s="128"/>
      <c r="AR106" s="128"/>
      <c r="AS106" s="128"/>
      <c r="AT106" s="119" t="s">
        <v>192</v>
      </c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20">
        <v>0</v>
      </c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>
        <v>0</v>
      </c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13">
        <f t="shared" si="2"/>
        <v>0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22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4"/>
      <c r="FK106" s="51"/>
    </row>
    <row r="107" spans="1:176" s="47" customFormat="1" ht="39" customHeight="1" hidden="1">
      <c r="A107" s="125" t="s">
        <v>191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6"/>
      <c r="AL107" s="48"/>
      <c r="AM107" s="48"/>
      <c r="AN107" s="46"/>
      <c r="AO107" s="46"/>
      <c r="AP107" s="46"/>
      <c r="AQ107" s="46"/>
      <c r="AR107" s="46"/>
      <c r="AS107" s="46"/>
      <c r="AT107" s="119" t="s">
        <v>190</v>
      </c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20">
        <f>BJ108</f>
        <v>0</v>
      </c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>
        <f>CF108</f>
        <v>0</v>
      </c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13">
        <f t="shared" si="2"/>
        <v>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4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6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117" t="s">
        <v>189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8"/>
      <c r="AL108" s="48"/>
      <c r="AM108" s="48"/>
      <c r="AN108" s="46"/>
      <c r="AO108" s="46"/>
      <c r="AP108" s="46"/>
      <c r="AQ108" s="46"/>
      <c r="AR108" s="46"/>
      <c r="AS108" s="46"/>
      <c r="AT108" s="119" t="s">
        <v>188</v>
      </c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20">
        <v>0</v>
      </c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>
        <v>0</v>
      </c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13">
        <f t="shared" si="2"/>
        <v>0</v>
      </c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4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6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1" t="s">
        <v>187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2"/>
      <c r="AO109" s="132"/>
      <c r="AP109" s="132"/>
      <c r="AQ109" s="132"/>
      <c r="AR109" s="132"/>
      <c r="AS109" s="132"/>
      <c r="AT109" s="133" t="s">
        <v>186</v>
      </c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4">
        <f>BJ112</f>
        <v>0</v>
      </c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>
        <f>CF112+CF110</f>
        <v>0</v>
      </c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30">
        <f t="shared" si="2"/>
        <v>0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14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6"/>
      <c r="FK109" s="38"/>
    </row>
    <row r="110" spans="1:176" s="47" customFormat="1" ht="56.25" customHeight="1" hidden="1">
      <c r="A110" s="125" t="s">
        <v>185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6"/>
      <c r="AL110" s="48"/>
      <c r="AM110" s="48"/>
      <c r="AN110" s="46"/>
      <c r="AO110" s="46"/>
      <c r="AP110" s="46"/>
      <c r="AQ110" s="46"/>
      <c r="AR110" s="46"/>
      <c r="AS110" s="46"/>
      <c r="AT110" s="119" t="s">
        <v>184</v>
      </c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20">
        <f>BJ111</f>
        <v>0</v>
      </c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>
        <f>CF111</f>
        <v>0</v>
      </c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13">
        <f t="shared" si="2"/>
        <v>0</v>
      </c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4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6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7" t="s">
        <v>183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8"/>
      <c r="AP111" s="128"/>
      <c r="AQ111" s="128"/>
      <c r="AR111" s="128"/>
      <c r="AS111" s="128"/>
      <c r="AT111" s="119" t="s">
        <v>182</v>
      </c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20">
        <v>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>
        <v>0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13">
        <f t="shared" si="2"/>
        <v>0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22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4"/>
      <c r="FK111" s="51"/>
    </row>
    <row r="112" spans="1:176" s="47" customFormat="1" ht="39" customHeight="1" hidden="1">
      <c r="A112" s="125" t="s">
        <v>181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6"/>
      <c r="AL112" s="48"/>
      <c r="AM112" s="48"/>
      <c r="AN112" s="46"/>
      <c r="AO112" s="46"/>
      <c r="AP112" s="46"/>
      <c r="AQ112" s="46"/>
      <c r="AR112" s="46"/>
      <c r="AS112" s="46"/>
      <c r="AT112" s="119" t="s">
        <v>180</v>
      </c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20">
        <f>BJ113</f>
        <v>0</v>
      </c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>
        <f>CF113</f>
        <v>0</v>
      </c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13">
        <f t="shared" si="2"/>
        <v>0</v>
      </c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4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6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7" t="s">
        <v>179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8"/>
      <c r="AO113" s="128"/>
      <c r="AP113" s="128"/>
      <c r="AQ113" s="128"/>
      <c r="AR113" s="128"/>
      <c r="AS113" s="128"/>
      <c r="AT113" s="119" t="s">
        <v>178</v>
      </c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20">
        <v>0</v>
      </c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>
        <v>0</v>
      </c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13">
        <f t="shared" si="2"/>
        <v>0</v>
      </c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38"/>
    </row>
    <row r="114" spans="1:167" s="35" customFormat="1" ht="30.75" customHeight="1" hidden="1">
      <c r="A114" s="146" t="s">
        <v>177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2"/>
      <c r="AO114" s="132"/>
      <c r="AP114" s="132"/>
      <c r="AQ114" s="132"/>
      <c r="AR114" s="132"/>
      <c r="AS114" s="132"/>
      <c r="AT114" s="133" t="s">
        <v>176</v>
      </c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4">
        <f>BJ116</f>
        <v>0</v>
      </c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>
        <f>CF116</f>
        <v>0</v>
      </c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30">
        <f>EE116</f>
        <v>0</v>
      </c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52"/>
      <c r="FI114" s="52"/>
      <c r="FJ114" s="52"/>
      <c r="FK114" s="38"/>
    </row>
    <row r="115" spans="1:167" s="35" customFormat="1" ht="27" customHeight="1" hidden="1">
      <c r="A115" s="135" t="s">
        <v>175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2"/>
      <c r="AO115" s="132"/>
      <c r="AP115" s="132"/>
      <c r="AQ115" s="132"/>
      <c r="AR115" s="132"/>
      <c r="AS115" s="132"/>
      <c r="AT115" s="133" t="s">
        <v>174</v>
      </c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4">
        <v>0</v>
      </c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>
        <f>CF116</f>
        <v>0</v>
      </c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30">
        <f aca="true" t="shared" si="4" ref="EE115:EE143">CF115</f>
        <v>0</v>
      </c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38"/>
    </row>
    <row r="116" spans="1:167" s="45" customFormat="1" ht="23.25" customHeight="1" hidden="1">
      <c r="A116" s="127" t="s">
        <v>173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128"/>
      <c r="AP116" s="128"/>
      <c r="AQ116" s="128"/>
      <c r="AR116" s="128"/>
      <c r="AS116" s="128"/>
      <c r="AT116" s="119" t="s">
        <v>172</v>
      </c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20">
        <v>0</v>
      </c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>
        <v>0</v>
      </c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13">
        <f t="shared" si="4"/>
        <v>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50"/>
    </row>
    <row r="117" spans="1:167" s="111" customFormat="1" ht="29.25" customHeight="1">
      <c r="A117" s="218" t="s">
        <v>171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9"/>
      <c r="AO117" s="219"/>
      <c r="AP117" s="219"/>
      <c r="AQ117" s="219"/>
      <c r="AR117" s="219"/>
      <c r="AS117" s="219"/>
      <c r="AT117" s="220" t="s">
        <v>170</v>
      </c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4">
        <f>BJ118</f>
        <v>10216500</v>
      </c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6"/>
      <c r="CF117" s="223">
        <f>CF118</f>
        <v>1690106.73</v>
      </c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36">
        <f t="shared" si="4"/>
        <v>1690106.73</v>
      </c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7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9"/>
      <c r="FK117" s="110"/>
    </row>
    <row r="118" spans="1:256" s="105" customFormat="1" ht="36.75" customHeight="1">
      <c r="A118" s="131" t="s">
        <v>169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2"/>
      <c r="AO118" s="132"/>
      <c r="AP118" s="132"/>
      <c r="AQ118" s="132"/>
      <c r="AR118" s="132"/>
      <c r="AS118" s="132"/>
      <c r="AT118" s="133" t="s">
        <v>168</v>
      </c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4">
        <f>BJ119+BJ122+BJ125+BJ130</f>
        <v>10216500</v>
      </c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>
        <f>CF119+CF122+CF125+CF130</f>
        <v>1690106.73</v>
      </c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30">
        <f t="shared" si="4"/>
        <v>1690106.73</v>
      </c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14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6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1" t="s">
        <v>167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2"/>
      <c r="AO119" s="132"/>
      <c r="AP119" s="132"/>
      <c r="AQ119" s="132"/>
      <c r="AR119" s="132"/>
      <c r="AS119" s="132"/>
      <c r="AT119" s="133" t="s">
        <v>503</v>
      </c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4">
        <f>BJ121</f>
        <v>9734600</v>
      </c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>
        <f>CF121</f>
        <v>1666700</v>
      </c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30">
        <f t="shared" si="4"/>
        <v>1666700</v>
      </c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14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6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7" t="s">
        <v>504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8"/>
      <c r="AO120" s="128"/>
      <c r="AP120" s="128"/>
      <c r="AQ120" s="128"/>
      <c r="AR120" s="128"/>
      <c r="AS120" s="128"/>
      <c r="AT120" s="119" t="s">
        <v>502</v>
      </c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20">
        <f>BJ121</f>
        <v>9734600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>
        <f>CF121</f>
        <v>1666700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1" t="s">
        <v>160</v>
      </c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13">
        <f t="shared" si="4"/>
        <v>1666700</v>
      </c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7" t="s">
        <v>505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128"/>
      <c r="AP121" s="128"/>
      <c r="AQ121" s="128"/>
      <c r="AR121" s="128"/>
      <c r="AS121" s="128"/>
      <c r="AT121" s="119" t="s">
        <v>501</v>
      </c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20">
        <v>9734600</v>
      </c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>
        <v>1666700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13">
        <f t="shared" si="4"/>
        <v>1666700</v>
      </c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22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4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1" t="s">
        <v>450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2"/>
      <c r="AO122" s="132"/>
      <c r="AP122" s="132"/>
      <c r="AQ122" s="132"/>
      <c r="AR122" s="132"/>
      <c r="AS122" s="132"/>
      <c r="AT122" s="133" t="s">
        <v>448</v>
      </c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4">
        <f>BJ124</f>
        <v>0</v>
      </c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>
        <f>CF124</f>
        <v>0</v>
      </c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30">
        <f>CF122</f>
        <v>0</v>
      </c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14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6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7" t="s">
        <v>452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128"/>
      <c r="AP123" s="128"/>
      <c r="AQ123" s="128"/>
      <c r="AR123" s="128"/>
      <c r="AS123" s="128"/>
      <c r="AT123" s="119" t="s">
        <v>453</v>
      </c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20">
        <f>BJ124</f>
        <v>0</v>
      </c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>
        <f>CF124</f>
        <v>0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1" t="s">
        <v>160</v>
      </c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13">
        <f>CF123</f>
        <v>0</v>
      </c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22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4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7" t="s">
        <v>449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8"/>
      <c r="AO124" s="128"/>
      <c r="AP124" s="128"/>
      <c r="AQ124" s="128"/>
      <c r="AR124" s="128"/>
      <c r="AS124" s="128"/>
      <c r="AT124" s="119" t="s">
        <v>451</v>
      </c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20">
        <v>0</v>
      </c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>
        <v>0</v>
      </c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13">
        <f>CF124</f>
        <v>0</v>
      </c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22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4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1" t="s">
        <v>166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2"/>
      <c r="AO125" s="132"/>
      <c r="AP125" s="132"/>
      <c r="AQ125" s="132"/>
      <c r="AR125" s="132"/>
      <c r="AS125" s="132"/>
      <c r="AT125" s="133" t="s">
        <v>429</v>
      </c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4">
        <f>BJ128+BJ126</f>
        <v>241900</v>
      </c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>
        <f>CF128+CF126</f>
        <v>23406.73</v>
      </c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30">
        <f t="shared" si="4"/>
        <v>23406.73</v>
      </c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14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1" t="s">
        <v>164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2"/>
      <c r="AO126" s="132"/>
      <c r="AP126" s="132"/>
      <c r="AQ126" s="132"/>
      <c r="AR126" s="132"/>
      <c r="AS126" s="132"/>
      <c r="AT126" s="133" t="s">
        <v>428</v>
      </c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4">
        <f>BJ127</f>
        <v>200</v>
      </c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>
        <f>CF127</f>
        <v>200</v>
      </c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30">
        <f>CF126</f>
        <v>200</v>
      </c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53"/>
      <c r="FI126" s="53"/>
      <c r="FJ126" s="53"/>
    </row>
    <row r="127" spans="1:166" s="55" customFormat="1" ht="41.25" customHeight="1">
      <c r="A127" s="127" t="s">
        <v>164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128"/>
      <c r="AP127" s="128"/>
      <c r="AQ127" s="128"/>
      <c r="AR127" s="128"/>
      <c r="AS127" s="128"/>
      <c r="AT127" s="119" t="s">
        <v>427</v>
      </c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20">
        <v>200</v>
      </c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>
        <v>200</v>
      </c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13">
        <f>CF127</f>
        <v>200</v>
      </c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52"/>
      <c r="FI127" s="52"/>
      <c r="FJ127" s="52"/>
    </row>
    <row r="128" spans="1:256" s="105" customFormat="1" ht="42" customHeight="1">
      <c r="A128" s="131" t="s">
        <v>165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2"/>
      <c r="AP128" s="132"/>
      <c r="AQ128" s="132"/>
      <c r="AR128" s="132"/>
      <c r="AS128" s="132"/>
      <c r="AT128" s="133" t="s">
        <v>426</v>
      </c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4">
        <f>BJ129</f>
        <v>241700</v>
      </c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>
        <f>CF129</f>
        <v>23206.73</v>
      </c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30">
        <f t="shared" si="4"/>
        <v>23206.73</v>
      </c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14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6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7" t="s">
        <v>165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128"/>
      <c r="AP129" s="128"/>
      <c r="AQ129" s="128"/>
      <c r="AR129" s="128"/>
      <c r="AS129" s="128"/>
      <c r="AT129" s="119" t="s">
        <v>425</v>
      </c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20">
        <v>241700</v>
      </c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>
        <v>23206.73</v>
      </c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13">
        <f t="shared" si="4"/>
        <v>23206.73</v>
      </c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22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4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33" customHeight="1">
      <c r="A130" s="131" t="s">
        <v>326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2"/>
      <c r="AO130" s="132"/>
      <c r="AP130" s="132"/>
      <c r="AQ130" s="132"/>
      <c r="AR130" s="132"/>
      <c r="AS130" s="132"/>
      <c r="AT130" s="133" t="s">
        <v>424</v>
      </c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4">
        <f>BJ131+BJ133+BJ135</f>
        <v>240000</v>
      </c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>
        <f>CF131+CF133+CF135</f>
        <v>0</v>
      </c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30">
        <f aca="true" t="shared" si="5" ref="EE130:EE136">CF130</f>
        <v>0</v>
      </c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14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6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215" t="s">
        <v>346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7"/>
      <c r="AN131" s="132"/>
      <c r="AO131" s="132"/>
      <c r="AP131" s="132"/>
      <c r="AQ131" s="132"/>
      <c r="AR131" s="132"/>
      <c r="AS131" s="132"/>
      <c r="AT131" s="133" t="s">
        <v>423</v>
      </c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4">
        <f>BJ132</f>
        <v>240000</v>
      </c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>
        <f>CF132</f>
        <v>0</v>
      </c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30">
        <f t="shared" si="5"/>
        <v>0</v>
      </c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14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6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212" t="s">
        <v>347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4"/>
      <c r="AN132" s="128"/>
      <c r="AO132" s="128"/>
      <c r="AP132" s="128"/>
      <c r="AQ132" s="128"/>
      <c r="AR132" s="128"/>
      <c r="AS132" s="128"/>
      <c r="AT132" s="119" t="s">
        <v>422</v>
      </c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20">
        <v>240000</v>
      </c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>
        <v>0</v>
      </c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13">
        <f t="shared" si="5"/>
        <v>0</v>
      </c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22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4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1" t="s">
        <v>357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2"/>
      <c r="AO133" s="132"/>
      <c r="AP133" s="132"/>
      <c r="AQ133" s="132"/>
      <c r="AR133" s="132"/>
      <c r="AS133" s="132"/>
      <c r="AT133" s="133" t="s">
        <v>354</v>
      </c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4">
        <f>BJ134</f>
        <v>0</v>
      </c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>
        <f>CF134</f>
        <v>0</v>
      </c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30">
        <f t="shared" si="5"/>
        <v>0</v>
      </c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14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6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7" t="s">
        <v>356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128"/>
      <c r="AP134" s="128"/>
      <c r="AQ134" s="128"/>
      <c r="AR134" s="128"/>
      <c r="AS134" s="128"/>
      <c r="AT134" s="119" t="s">
        <v>355</v>
      </c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20">
        <v>0</v>
      </c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>
        <v>0</v>
      </c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13">
        <f t="shared" si="5"/>
        <v>0</v>
      </c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22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4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1" t="s">
        <v>328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2"/>
      <c r="AO135" s="132"/>
      <c r="AP135" s="132"/>
      <c r="AQ135" s="132"/>
      <c r="AR135" s="132"/>
      <c r="AS135" s="132"/>
      <c r="AT135" s="133" t="s">
        <v>352</v>
      </c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4">
        <f>BJ136</f>
        <v>0</v>
      </c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>
        <f>CF136</f>
        <v>0</v>
      </c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30">
        <f t="shared" si="5"/>
        <v>0</v>
      </c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14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6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7" t="s">
        <v>327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8"/>
      <c r="AO136" s="128"/>
      <c r="AP136" s="128"/>
      <c r="AQ136" s="128"/>
      <c r="AR136" s="128"/>
      <c r="AS136" s="128"/>
      <c r="AT136" s="119" t="s">
        <v>353</v>
      </c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20">
        <v>0</v>
      </c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>
        <v>0</v>
      </c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13">
        <f t="shared" si="5"/>
        <v>0</v>
      </c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22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4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1" t="s">
        <v>412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2"/>
      <c r="AO137" s="132"/>
      <c r="AP137" s="132"/>
      <c r="AQ137" s="132"/>
      <c r="AR137" s="132"/>
      <c r="AS137" s="132"/>
      <c r="AT137" s="133" t="s">
        <v>409</v>
      </c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4">
        <f>BJ138</f>
        <v>0</v>
      </c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>
        <f>CF138</f>
        <v>0</v>
      </c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30">
        <f>CF137</f>
        <v>0</v>
      </c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14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6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7" t="s">
        <v>411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8"/>
      <c r="AO138" s="128"/>
      <c r="AP138" s="128"/>
      <c r="AQ138" s="128"/>
      <c r="AR138" s="128"/>
      <c r="AS138" s="128"/>
      <c r="AT138" s="119" t="s">
        <v>410</v>
      </c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20">
        <v>0</v>
      </c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>
        <v>0</v>
      </c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13">
        <f>CF138</f>
        <v>0</v>
      </c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22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4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140" t="s">
        <v>321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2"/>
      <c r="AN139" s="132"/>
      <c r="AO139" s="132"/>
      <c r="AP139" s="132"/>
      <c r="AQ139" s="132"/>
      <c r="AR139" s="132"/>
      <c r="AS139" s="132"/>
      <c r="AT139" s="133" t="s">
        <v>349</v>
      </c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4">
        <f>BJ140+BJ142</f>
        <v>0</v>
      </c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>
        <f>CF140+CF142</f>
        <v>0</v>
      </c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30">
        <f t="shared" si="4"/>
        <v>0</v>
      </c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14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6"/>
      <c r="FK139" s="50"/>
    </row>
    <row r="140" spans="1:167" s="45" customFormat="1" ht="55.5" customHeight="1" hidden="1">
      <c r="A140" s="131" t="s">
        <v>162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2"/>
      <c r="AO140" s="132"/>
      <c r="AP140" s="132"/>
      <c r="AQ140" s="132"/>
      <c r="AR140" s="132"/>
      <c r="AS140" s="132"/>
      <c r="AT140" s="133" t="s">
        <v>163</v>
      </c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4">
        <f>BJ141</f>
        <v>0</v>
      </c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>
        <f>CF141</f>
        <v>0</v>
      </c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30">
        <f t="shared" si="4"/>
        <v>0</v>
      </c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14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6"/>
      <c r="FK140" s="50"/>
    </row>
    <row r="141" spans="1:167" s="35" customFormat="1" ht="57" customHeight="1" hidden="1">
      <c r="A141" s="127" t="s">
        <v>162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128"/>
      <c r="AP141" s="128"/>
      <c r="AQ141" s="128"/>
      <c r="AR141" s="128"/>
      <c r="AS141" s="128"/>
      <c r="AT141" s="119" t="s">
        <v>161</v>
      </c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20">
        <v>0</v>
      </c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>
        <v>0</v>
      </c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13">
        <f t="shared" si="4"/>
        <v>0</v>
      </c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22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4"/>
      <c r="FK141" s="38"/>
    </row>
    <row r="142" spans="1:167" s="45" customFormat="1" ht="66" customHeight="1" hidden="1">
      <c r="A142" s="140" t="s">
        <v>321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2"/>
      <c r="AN142" s="132"/>
      <c r="AO142" s="132"/>
      <c r="AP142" s="132"/>
      <c r="AQ142" s="132"/>
      <c r="AR142" s="132"/>
      <c r="AS142" s="132"/>
      <c r="AT142" s="133" t="s">
        <v>339</v>
      </c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4">
        <f>BJ143</f>
        <v>0</v>
      </c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>
        <f>CF143</f>
        <v>0</v>
      </c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30">
        <f t="shared" si="4"/>
        <v>0</v>
      </c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14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6"/>
      <c r="FK142" s="50"/>
    </row>
    <row r="143" spans="1:167" s="47" customFormat="1" ht="81" customHeight="1" hidden="1">
      <c r="A143" s="127" t="s">
        <v>320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128"/>
      <c r="AP143" s="128"/>
      <c r="AQ143" s="128"/>
      <c r="AR143" s="128"/>
      <c r="AS143" s="128"/>
      <c r="AT143" s="119" t="s">
        <v>338</v>
      </c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20">
        <v>0</v>
      </c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>
        <v>0</v>
      </c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13">
        <f t="shared" si="4"/>
        <v>0</v>
      </c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22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4"/>
      <c r="FK143" s="51"/>
    </row>
    <row r="144" spans="1:167" s="35" customFormat="1" ht="18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50"/>
      <c r="FH144" s="43"/>
      <c r="FI144" s="43"/>
      <c r="FJ144" s="44" t="s">
        <v>159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7:BI107"/>
    <mergeCell ref="AT108:BI108"/>
    <mergeCell ref="BJ98:CE98"/>
    <mergeCell ref="AT105:BI105"/>
    <mergeCell ref="BJ86:CE86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114:AM114"/>
    <mergeCell ref="A113:AM113"/>
    <mergeCell ref="A111:AM111"/>
    <mergeCell ref="A110:AK110"/>
    <mergeCell ref="AN114:AS114"/>
    <mergeCell ref="AN113:AS113"/>
    <mergeCell ref="AN111:AS111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EE131:ES131"/>
    <mergeCell ref="ET131:FJ131"/>
    <mergeCell ref="ET133:FJ133"/>
    <mergeCell ref="DN133:ED133"/>
    <mergeCell ref="EE133:ES133"/>
    <mergeCell ref="DN132:ED132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ET112:FJ112"/>
    <mergeCell ref="ET120:FJ120"/>
    <mergeCell ref="ET113:FJ113"/>
    <mergeCell ref="ET116:FJ116"/>
    <mergeCell ref="ET115:FJ115"/>
    <mergeCell ref="ET119:FJ119"/>
    <mergeCell ref="ET117:FJ117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A80:AM80"/>
    <mergeCell ref="AN80:AS80"/>
    <mergeCell ref="AT80:BI80"/>
    <mergeCell ref="BJ80:CE80"/>
    <mergeCell ref="CF80:CV80"/>
    <mergeCell ref="CW80:DM80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33" t="s">
        <v>0</v>
      </c>
      <c r="B1" s="233" t="s">
        <v>70</v>
      </c>
      <c r="C1" s="235" t="s">
        <v>374</v>
      </c>
      <c r="D1" s="236"/>
      <c r="E1" s="236"/>
      <c r="F1" s="236"/>
      <c r="G1" s="237"/>
      <c r="H1" s="241" t="s">
        <v>367</v>
      </c>
      <c r="I1" s="233" t="s">
        <v>375</v>
      </c>
      <c r="J1" s="230" t="s">
        <v>376</v>
      </c>
      <c r="K1" s="231"/>
      <c r="L1" s="231"/>
      <c r="M1" s="232"/>
      <c r="N1" s="228" t="s">
        <v>154</v>
      </c>
      <c r="O1" s="229"/>
    </row>
    <row r="2" spans="1:254" s="65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60" t="s">
        <v>377</v>
      </c>
      <c r="K2" s="60" t="s">
        <v>71</v>
      </c>
      <c r="L2" s="60" t="s">
        <v>72</v>
      </c>
      <c r="M2" s="63" t="s">
        <v>151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48" t="s">
        <v>316</v>
      </c>
      <c r="E3" s="249"/>
      <c r="F3" s="249"/>
      <c r="G3" s="249"/>
      <c r="H3" s="249"/>
      <c r="I3" s="250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H5+H15+H32+H35+H38+H44+H47+H50+H60+H65+H68+H71+H75+H91+H94+H97+H111+H120+H123+H126+H129+H152+H156+H200+H203+H210+H216+H221+H224+H235+H246+H250+H253+H266</f>
        <v>15472900</v>
      </c>
      <c r="I4" s="4">
        <f>I5+I15+I32+I35+I38+I44+I47+I50+I60+I65+I68+I71+I75+I91+I94+I97+I111+I120+I123+I126+I129+I152+I156+I200+I203+I210+I216+I221+I224+I235+I246+I250+I253+I266</f>
        <v>1391189.94</v>
      </c>
      <c r="J4" s="4">
        <f>J5+J15+J32+J35+J38+J44+J47+J50+J60+J65+J68+J71+J75+J91+J94+J97+J111+J120+J123+J126+J129+J152+J156+J200+J203+J210+J216+J221+J224+J235+J246+J250+J253+J266</f>
        <v>1391189.94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M5+M15+M32+M35+M38+M44+M47+M50+M60+M65+M68+M71+M75+M91+M94+M97+M111+M120+M123+M126+M129+M152+M156+M200+M203+M210+M216+M221+M224+M235+M246+M250+M253+M266</f>
        <v>1391189.94</v>
      </c>
      <c r="N4" s="4">
        <f>H4-J4</f>
        <v>14081710.06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>H6+H12</f>
        <v>5528700</v>
      </c>
      <c r="I5" s="4">
        <f>I6+I12</f>
        <v>355589.81999999995</v>
      </c>
      <c r="J5" s="4">
        <f>J6+J12</f>
        <v>355589.81999999995</v>
      </c>
      <c r="K5" s="4">
        <f>K6+K12</f>
        <v>0</v>
      </c>
      <c r="L5" s="4">
        <f>L6+L12</f>
        <v>0</v>
      </c>
      <c r="M5" s="4">
        <f>M6+M12</f>
        <v>355589.81999999995</v>
      </c>
      <c r="N5" s="4">
        <f>H5-J5</f>
        <v>5173110.18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355589.81999999995</v>
      </c>
      <c r="J6" s="8">
        <f>J7+J8+J9+J10+J11</f>
        <v>355589.81999999995</v>
      </c>
      <c r="K6" s="8">
        <f>K7+K10</f>
        <v>0</v>
      </c>
      <c r="L6" s="8">
        <f>L7+L10</f>
        <v>0</v>
      </c>
      <c r="M6" s="8">
        <f>M7+M8+M9+M10+M11</f>
        <v>355589.81999999995</v>
      </c>
      <c r="N6" s="8">
        <f aca="true" t="shared" si="0" ref="N6:N78">H6-J6</f>
        <v>4807610.18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3880900</v>
      </c>
      <c r="I7" s="8">
        <v>291795.04</v>
      </c>
      <c r="J7" s="8">
        <v>291795.04</v>
      </c>
      <c r="K7" s="8">
        <v>0</v>
      </c>
      <c r="L7" s="8">
        <v>0</v>
      </c>
      <c r="M7" s="8">
        <v>291795.04</v>
      </c>
      <c r="N7" s="8">
        <f t="shared" si="0"/>
        <v>3589104.96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0</v>
      </c>
      <c r="O8" s="8">
        <v>0</v>
      </c>
    </row>
    <row r="9" spans="1:15" s="83" customFormat="1" ht="16.5" customHeight="1" hidden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0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1282300</v>
      </c>
      <c r="I10" s="8">
        <v>63794.78</v>
      </c>
      <c r="J10" s="8">
        <v>63794.78</v>
      </c>
      <c r="K10" s="8">
        <v>0</v>
      </c>
      <c r="L10" s="8">
        <v>0</v>
      </c>
      <c r="M10" s="8">
        <v>63794.78</v>
      </c>
      <c r="N10" s="8">
        <f t="shared" si="0"/>
        <v>1218505.22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>H13+H14</f>
        <v>365500</v>
      </c>
      <c r="I12" s="8">
        <f>I13+I14</f>
        <v>0</v>
      </c>
      <c r="J12" s="8">
        <f>J13+J14</f>
        <v>0</v>
      </c>
      <c r="K12" s="8">
        <f>K13+K14</f>
        <v>0</v>
      </c>
      <c r="L12" s="8">
        <f>L13+L14</f>
        <v>0</v>
      </c>
      <c r="M12" s="8">
        <f>M13+M14</f>
        <v>0</v>
      </c>
      <c r="N12" s="8">
        <f t="shared" si="0"/>
        <v>365500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365500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365500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6687.83</v>
      </c>
      <c r="J15" s="4">
        <f>J16+J24+J30</f>
        <v>6687.83</v>
      </c>
      <c r="K15" s="4">
        <f>K16+K28</f>
        <v>0</v>
      </c>
      <c r="L15" s="4">
        <f>L16+L28</f>
        <v>0</v>
      </c>
      <c r="M15" s="4">
        <f>M16+M24+M30</f>
        <v>6687.83</v>
      </c>
      <c r="N15" s="4">
        <f t="shared" si="0"/>
        <v>408312.17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349300</v>
      </c>
      <c r="I16" s="8">
        <f>I17+I18+I20+I21</f>
        <v>6687.83</v>
      </c>
      <c r="J16" s="8">
        <f>J17+J18+J20+J21</f>
        <v>6687.83</v>
      </c>
      <c r="K16" s="8">
        <f>K17+K18+K19+K20+K21</f>
        <v>0</v>
      </c>
      <c r="L16" s="8">
        <f>L17+L18+L19+L20+L21</f>
        <v>0</v>
      </c>
      <c r="M16" s="8">
        <f>M17+M18+M20+M21</f>
        <v>6687.83</v>
      </c>
      <c r="N16" s="8">
        <f t="shared" si="0"/>
        <v>342612.17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50000</v>
      </c>
      <c r="I17" s="8">
        <v>987.83</v>
      </c>
      <c r="J17" s="8">
        <v>987.83</v>
      </c>
      <c r="K17" s="8">
        <v>0</v>
      </c>
      <c r="L17" s="8">
        <v>0</v>
      </c>
      <c r="M17" s="8">
        <v>987.83</v>
      </c>
      <c r="N17" s="8">
        <f t="shared" si="0"/>
        <v>49012.17</v>
      </c>
      <c r="O17" s="8">
        <v>0</v>
      </c>
    </row>
    <row r="18" spans="1:15" s="83" customFormat="1" ht="17.25" customHeight="1">
      <c r="A18" s="5" t="s">
        <v>482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21800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21800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17500</v>
      </c>
      <c r="I20" s="8">
        <v>1950</v>
      </c>
      <c r="J20" s="8">
        <v>1950</v>
      </c>
      <c r="K20" s="8">
        <v>0</v>
      </c>
      <c r="L20" s="8">
        <v>0</v>
      </c>
      <c r="M20" s="8">
        <v>1950</v>
      </c>
      <c r="N20" s="8">
        <f t="shared" si="0"/>
        <v>15550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260000</v>
      </c>
      <c r="I21" s="8">
        <v>3750</v>
      </c>
      <c r="J21" s="8">
        <v>3750</v>
      </c>
      <c r="K21" s="8">
        <v>0</v>
      </c>
      <c r="L21" s="8">
        <v>0</v>
      </c>
      <c r="M21" s="8">
        <v>3750</v>
      </c>
      <c r="N21" s="8">
        <f t="shared" si="0"/>
        <v>256250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0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0"/>
        <v>0</v>
      </c>
      <c r="O23" s="8">
        <v>0</v>
      </c>
    </row>
    <row r="24" spans="1:15" s="83" customFormat="1" ht="26.25" customHeight="1">
      <c r="A24" s="5" t="s">
        <v>372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0</v>
      </c>
      <c r="J24" s="8">
        <f>J25+J28</f>
        <v>0</v>
      </c>
      <c r="K24" s="8">
        <f>K25</f>
        <v>0</v>
      </c>
      <c r="L24" s="8">
        <f>L25</f>
        <v>0</v>
      </c>
      <c r="M24" s="8">
        <f>M25+M28</f>
        <v>0</v>
      </c>
      <c r="N24" s="8">
        <f t="shared" si="0"/>
        <v>10000</v>
      </c>
      <c r="O24" s="8">
        <v>0</v>
      </c>
    </row>
    <row r="25" spans="1:15" s="83" customFormat="1" ht="26.25" customHeight="1" hidden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0"/>
        <v>0</v>
      </c>
      <c r="O25" s="8">
        <v>0</v>
      </c>
    </row>
    <row r="26" spans="1:15" s="83" customFormat="1" ht="24" customHeight="1" hidden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1" ref="H27:J28">H28</f>
        <v>10000</v>
      </c>
      <c r="I27" s="8">
        <f t="shared" si="1"/>
        <v>0</v>
      </c>
      <c r="J27" s="8">
        <f t="shared" si="1"/>
        <v>0</v>
      </c>
      <c r="K27" s="8">
        <v>0</v>
      </c>
      <c r="L27" s="8">
        <v>0</v>
      </c>
      <c r="M27" s="8">
        <f>M28</f>
        <v>0</v>
      </c>
      <c r="N27" s="8">
        <f t="shared" si="0"/>
        <v>10000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1"/>
        <v>10000</v>
      </c>
      <c r="I28" s="8">
        <f t="shared" si="1"/>
        <v>0</v>
      </c>
      <c r="J28" s="8">
        <f t="shared" si="1"/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0"/>
        <v>10000</v>
      </c>
      <c r="O28" s="8">
        <v>0</v>
      </c>
    </row>
    <row r="29" spans="1:15" s="83" customFormat="1" ht="32.25" customHeight="1">
      <c r="A29" s="5" t="s">
        <v>432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10000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2" ref="H30:M30">H31</f>
        <v>55700</v>
      </c>
      <c r="I30" s="8">
        <f t="shared" si="2"/>
        <v>0</v>
      </c>
      <c r="J30" s="8">
        <f t="shared" si="2"/>
        <v>0</v>
      </c>
      <c r="K30" s="8">
        <f t="shared" si="2"/>
        <v>0</v>
      </c>
      <c r="L30" s="8">
        <f t="shared" si="2"/>
        <v>0</v>
      </c>
      <c r="M30" s="8">
        <f t="shared" si="2"/>
        <v>0</v>
      </c>
      <c r="N30" s="8">
        <f t="shared" si="0"/>
        <v>55700</v>
      </c>
      <c r="O30" s="8">
        <v>0</v>
      </c>
      <c r="P30" s="11"/>
    </row>
    <row r="31" spans="1:15" s="83" customFormat="1" ht="18.75" customHeight="1">
      <c r="A31" s="5" t="s">
        <v>482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55700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55700</v>
      </c>
      <c r="O31" s="8">
        <v>0</v>
      </c>
    </row>
    <row r="32" spans="1:254" s="68" customFormat="1" ht="33.75" customHeight="1">
      <c r="A32" s="1" t="s">
        <v>344</v>
      </c>
      <c r="B32" s="2">
        <v>951</v>
      </c>
      <c r="C32" s="2" t="s">
        <v>13</v>
      </c>
      <c r="D32" s="3" t="s">
        <v>343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0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343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0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343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0"/>
        <v>21000</v>
      </c>
      <c r="O34" s="8">
        <v>0</v>
      </c>
    </row>
    <row r="35" spans="1:254" s="68" customFormat="1" ht="104.25" customHeight="1">
      <c r="A35" s="1" t="s">
        <v>373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3" ref="H35:J36">H36</f>
        <v>200</v>
      </c>
      <c r="I35" s="4">
        <f t="shared" si="3"/>
        <v>0</v>
      </c>
      <c r="J35" s="4">
        <f t="shared" si="3"/>
        <v>0</v>
      </c>
      <c r="K35" s="4">
        <f aca="true" t="shared" si="4" ref="K35:M36">K36</f>
        <v>0</v>
      </c>
      <c r="L35" s="4">
        <f t="shared" si="4"/>
        <v>0</v>
      </c>
      <c r="M35" s="4">
        <f t="shared" si="4"/>
        <v>0</v>
      </c>
      <c r="N35" s="4">
        <f t="shared" si="0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3"/>
        <v>200</v>
      </c>
      <c r="I36" s="8">
        <f t="shared" si="3"/>
        <v>0</v>
      </c>
      <c r="J36" s="8">
        <f t="shared" si="3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0"/>
        <v>200</v>
      </c>
      <c r="O36" s="8">
        <v>0</v>
      </c>
    </row>
    <row r="37" spans="1:15" s="83" customFormat="1" ht="32.25" customHeight="1">
      <c r="A37" s="5" t="s">
        <v>432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200</v>
      </c>
      <c r="O37" s="8">
        <v>0</v>
      </c>
    </row>
    <row r="38" spans="1:254" s="68" customFormat="1" ht="45.75" customHeight="1">
      <c r="A38" s="1" t="s">
        <v>416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5" ref="H38:J39">H39</f>
        <v>25000</v>
      </c>
      <c r="I38" s="4">
        <f t="shared" si="5"/>
        <v>4590</v>
      </c>
      <c r="J38" s="4">
        <f t="shared" si="5"/>
        <v>4590</v>
      </c>
      <c r="K38" s="4">
        <f aca="true" t="shared" si="6" ref="K38:M39">K39</f>
        <v>0</v>
      </c>
      <c r="L38" s="4">
        <f t="shared" si="6"/>
        <v>0</v>
      </c>
      <c r="M38" s="4">
        <f t="shared" si="6"/>
        <v>4590</v>
      </c>
      <c r="N38" s="8">
        <f t="shared" si="0"/>
        <v>20410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5"/>
        <v>25000</v>
      </c>
      <c r="I39" s="8">
        <f t="shared" si="5"/>
        <v>4590</v>
      </c>
      <c r="J39" s="8">
        <f t="shared" si="5"/>
        <v>4590</v>
      </c>
      <c r="K39" s="8">
        <f t="shared" si="6"/>
        <v>0</v>
      </c>
      <c r="L39" s="8">
        <f t="shared" si="6"/>
        <v>0</v>
      </c>
      <c r="M39" s="8">
        <f t="shared" si="6"/>
        <v>4590</v>
      </c>
      <c r="N39" s="8">
        <f t="shared" si="0"/>
        <v>20410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25000</v>
      </c>
      <c r="I40" s="8">
        <v>4590</v>
      </c>
      <c r="J40" s="8">
        <v>4590</v>
      </c>
      <c r="K40" s="8">
        <v>0</v>
      </c>
      <c r="L40" s="8">
        <v>0</v>
      </c>
      <c r="M40" s="8">
        <v>4590</v>
      </c>
      <c r="N40" s="8">
        <f t="shared" si="0"/>
        <v>20410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7" ref="I41:M42">I42</f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8">
        <f t="shared" si="0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0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0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478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14200</v>
      </c>
      <c r="J44" s="4">
        <f>J46</f>
        <v>14200</v>
      </c>
      <c r="K44" s="4">
        <f>K45</f>
        <v>0</v>
      </c>
      <c r="L44" s="4">
        <f>L46</f>
        <v>0</v>
      </c>
      <c r="M44" s="4">
        <f>M46</f>
        <v>14200</v>
      </c>
      <c r="N44" s="4">
        <f>H44-J44</f>
        <v>42500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478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8" ref="H45:M45">H46</f>
        <v>56700</v>
      </c>
      <c r="I45" s="8">
        <f t="shared" si="8"/>
        <v>14200</v>
      </c>
      <c r="J45" s="8">
        <f t="shared" si="8"/>
        <v>14200</v>
      </c>
      <c r="K45" s="8">
        <f t="shared" si="8"/>
        <v>0</v>
      </c>
      <c r="L45" s="8">
        <f t="shared" si="8"/>
        <v>0</v>
      </c>
      <c r="M45" s="8">
        <f t="shared" si="8"/>
        <v>14200</v>
      </c>
      <c r="N45" s="8">
        <f>H45-J45</f>
        <v>42500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478</v>
      </c>
      <c r="D46" s="7" t="s">
        <v>129</v>
      </c>
      <c r="E46" s="7">
        <v>540</v>
      </c>
      <c r="F46" s="7">
        <v>251</v>
      </c>
      <c r="G46" s="7">
        <v>100</v>
      </c>
      <c r="H46" s="8">
        <v>56700</v>
      </c>
      <c r="I46" s="8">
        <v>14200</v>
      </c>
      <c r="J46" s="8">
        <v>14200</v>
      </c>
      <c r="K46" s="8">
        <f>K51</f>
        <v>0</v>
      </c>
      <c r="L46" s="8">
        <f>L51</f>
        <v>0</v>
      </c>
      <c r="M46" s="8">
        <v>14200</v>
      </c>
      <c r="N46" s="8">
        <f>H46-J46</f>
        <v>42500</v>
      </c>
      <c r="O46" s="8">
        <v>0</v>
      </c>
    </row>
    <row r="47" spans="1:15" s="84" customFormat="1" ht="36.75" customHeight="1" hidden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9" ref="H47:J48">H48</f>
        <v>0</v>
      </c>
      <c r="I47" s="4">
        <f t="shared" si="9"/>
        <v>0</v>
      </c>
      <c r="J47" s="4">
        <f t="shared" si="9"/>
        <v>0</v>
      </c>
      <c r="K47" s="4">
        <f aca="true" t="shared" si="10" ref="K47:M48">K48</f>
        <v>0</v>
      </c>
      <c r="L47" s="4">
        <f t="shared" si="10"/>
        <v>0</v>
      </c>
      <c r="M47" s="4">
        <f t="shared" si="10"/>
        <v>0</v>
      </c>
      <c r="N47" s="8">
        <f t="shared" si="0"/>
        <v>0</v>
      </c>
      <c r="O47" s="8">
        <v>0</v>
      </c>
    </row>
    <row r="48" spans="1:15" s="83" customFormat="1" ht="20.25" customHeight="1" hidden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9"/>
        <v>0</v>
      </c>
      <c r="I48" s="8">
        <f t="shared" si="9"/>
        <v>0</v>
      </c>
      <c r="J48" s="8">
        <f t="shared" si="9"/>
        <v>0</v>
      </c>
      <c r="K48" s="8">
        <f t="shared" si="10"/>
        <v>0</v>
      </c>
      <c r="L48" s="8">
        <f t="shared" si="10"/>
        <v>0</v>
      </c>
      <c r="M48" s="8">
        <f t="shared" si="10"/>
        <v>0</v>
      </c>
      <c r="N48" s="8">
        <f t="shared" si="0"/>
        <v>0</v>
      </c>
      <c r="O48" s="8">
        <v>0</v>
      </c>
    </row>
    <row r="49" spans="1:15" s="83" customFormat="1" ht="18.75" customHeight="1" hidden="1">
      <c r="A49" s="5" t="s">
        <v>435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0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1" ref="H50:M50">H51</f>
        <v>5000</v>
      </c>
      <c r="I50" s="4">
        <f t="shared" si="11"/>
        <v>0</v>
      </c>
      <c r="J50" s="4">
        <f t="shared" si="11"/>
        <v>0</v>
      </c>
      <c r="K50" s="4">
        <f t="shared" si="11"/>
        <v>0</v>
      </c>
      <c r="L50" s="4">
        <f t="shared" si="11"/>
        <v>0</v>
      </c>
      <c r="M50" s="4">
        <f t="shared" si="11"/>
        <v>0</v>
      </c>
      <c r="N50" s="4">
        <f t="shared" si="0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0"/>
        <v>5000</v>
      </c>
      <c r="O51" s="8">
        <v>0</v>
      </c>
    </row>
    <row r="52" spans="1:15" s="83" customFormat="1" ht="24" customHeight="1">
      <c r="A52" s="5" t="s">
        <v>433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2" ref="I53:M54">I54</f>
        <v>0</v>
      </c>
      <c r="J53" s="4">
        <f t="shared" si="12"/>
        <v>0</v>
      </c>
      <c r="K53" s="4">
        <f t="shared" si="12"/>
        <v>0</v>
      </c>
      <c r="L53" s="4">
        <f t="shared" si="12"/>
        <v>0</v>
      </c>
      <c r="M53" s="4">
        <f t="shared" si="12"/>
        <v>0</v>
      </c>
      <c r="N53" s="8">
        <f t="shared" si="0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2"/>
        <v>0</v>
      </c>
      <c r="J54" s="8">
        <f t="shared" si="12"/>
        <v>0</v>
      </c>
      <c r="K54" s="8">
        <f t="shared" si="12"/>
        <v>0</v>
      </c>
      <c r="L54" s="8">
        <f t="shared" si="12"/>
        <v>0</v>
      </c>
      <c r="M54" s="8">
        <f t="shared" si="12"/>
        <v>0</v>
      </c>
      <c r="N54" s="8">
        <f t="shared" si="0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0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3" ref="H56:M56">H57</f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8">
        <f t="shared" si="0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0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0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0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414</v>
      </c>
      <c r="E60" s="3" t="s">
        <v>1</v>
      </c>
      <c r="F60" s="3" t="s">
        <v>1</v>
      </c>
      <c r="G60" s="3" t="s">
        <v>1</v>
      </c>
      <c r="H60" s="4">
        <f aca="true" t="shared" si="14" ref="H60:M60">H61</f>
        <v>80000</v>
      </c>
      <c r="I60" s="4">
        <f t="shared" si="14"/>
        <v>19185</v>
      </c>
      <c r="J60" s="4">
        <f t="shared" si="14"/>
        <v>19185</v>
      </c>
      <c r="K60" s="4">
        <f t="shared" si="14"/>
        <v>0</v>
      </c>
      <c r="L60" s="4">
        <f t="shared" si="14"/>
        <v>0</v>
      </c>
      <c r="M60" s="4">
        <f t="shared" si="14"/>
        <v>19185</v>
      </c>
      <c r="N60" s="4">
        <f t="shared" si="0"/>
        <v>60815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19185</v>
      </c>
      <c r="J61" s="8">
        <f>J63+J64</f>
        <v>19185</v>
      </c>
      <c r="K61" s="8">
        <f>K63+K62</f>
        <v>0</v>
      </c>
      <c r="L61" s="8">
        <f>L63+L62</f>
        <v>0</v>
      </c>
      <c r="M61" s="8">
        <f>M63+M64</f>
        <v>19185</v>
      </c>
      <c r="N61" s="8">
        <f t="shared" si="0"/>
        <v>60815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0"/>
        <v>0</v>
      </c>
      <c r="O62" s="8">
        <v>0</v>
      </c>
    </row>
    <row r="63" spans="1:15" s="83" customFormat="1" ht="19.5" customHeight="1">
      <c r="A63" s="5" t="s">
        <v>434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19185</v>
      </c>
      <c r="J63" s="8">
        <v>19185</v>
      </c>
      <c r="K63" s="8">
        <v>0</v>
      </c>
      <c r="L63" s="8">
        <v>0</v>
      </c>
      <c r="M63" s="8">
        <v>19185</v>
      </c>
      <c r="N63" s="8">
        <f t="shared" si="0"/>
        <v>60815</v>
      </c>
      <c r="O63" s="8">
        <v>0</v>
      </c>
    </row>
    <row r="64" spans="1:15" s="83" customFormat="1" ht="31.5" customHeight="1" hidden="1">
      <c r="A64" s="5" t="s">
        <v>481</v>
      </c>
      <c r="B64" s="6">
        <v>951</v>
      </c>
      <c r="C64" s="6" t="s">
        <v>34</v>
      </c>
      <c r="D64" s="7" t="s">
        <v>414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0"/>
        <v>0</v>
      </c>
      <c r="O64" s="8">
        <v>0</v>
      </c>
    </row>
    <row r="65" spans="1:254" s="68" customFormat="1" ht="35.25" customHeight="1">
      <c r="A65" s="1" t="s">
        <v>407</v>
      </c>
      <c r="B65" s="2">
        <v>951</v>
      </c>
      <c r="C65" s="2" t="s">
        <v>34</v>
      </c>
      <c r="D65" s="3" t="s">
        <v>405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5" ref="I65:M66">I66</f>
        <v>3415</v>
      </c>
      <c r="J65" s="4">
        <f t="shared" si="15"/>
        <v>3415</v>
      </c>
      <c r="K65" s="4">
        <f t="shared" si="15"/>
        <v>0</v>
      </c>
      <c r="L65" s="4">
        <f t="shared" si="15"/>
        <v>0</v>
      </c>
      <c r="M65" s="4">
        <f t="shared" si="15"/>
        <v>3415</v>
      </c>
      <c r="N65" s="4">
        <f t="shared" si="0"/>
        <v>61585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405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5"/>
        <v>3415</v>
      </c>
      <c r="J66" s="8">
        <f t="shared" si="15"/>
        <v>3415</v>
      </c>
      <c r="K66" s="8">
        <f>K67</f>
        <v>0</v>
      </c>
      <c r="L66" s="8">
        <f>L67</f>
        <v>0</v>
      </c>
      <c r="M66" s="8">
        <f t="shared" si="15"/>
        <v>3415</v>
      </c>
      <c r="N66" s="8">
        <f t="shared" si="0"/>
        <v>61585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405</v>
      </c>
      <c r="E67" s="7">
        <v>244</v>
      </c>
      <c r="F67" s="7">
        <v>226</v>
      </c>
      <c r="G67" s="7">
        <v>100</v>
      </c>
      <c r="H67" s="8">
        <v>65000</v>
      </c>
      <c r="I67" s="8">
        <v>3415</v>
      </c>
      <c r="J67" s="8">
        <v>3415</v>
      </c>
      <c r="K67" s="8">
        <v>0</v>
      </c>
      <c r="L67" s="8">
        <v>0</v>
      </c>
      <c r="M67" s="8">
        <v>3415</v>
      </c>
      <c r="N67" s="8">
        <f t="shared" si="0"/>
        <v>61585</v>
      </c>
      <c r="O67" s="8">
        <v>0</v>
      </c>
    </row>
    <row r="68" spans="1:254" s="68" customFormat="1" ht="48" customHeight="1">
      <c r="A68" s="1" t="s">
        <v>441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6" ref="H68:J71">H69</f>
        <v>3000</v>
      </c>
      <c r="I68" s="4">
        <f t="shared" si="16"/>
        <v>0</v>
      </c>
      <c r="J68" s="4">
        <f t="shared" si="16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0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6"/>
        <v>3000</v>
      </c>
      <c r="I69" s="8">
        <f t="shared" si="16"/>
        <v>0</v>
      </c>
      <c r="J69" s="8">
        <f t="shared" si="16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0"/>
        <v>3000</v>
      </c>
      <c r="O69" s="8">
        <v>0</v>
      </c>
    </row>
    <row r="70" spans="1:15" s="83" customFormat="1" ht="36" customHeight="1">
      <c r="A70" s="5" t="s">
        <v>432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0"/>
        <v>3000</v>
      </c>
      <c r="O70" s="8">
        <v>0</v>
      </c>
    </row>
    <row r="71" spans="1:254" s="68" customFormat="1" ht="75.75" customHeight="1">
      <c r="A71" s="1" t="s">
        <v>444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6"/>
        <v>20000</v>
      </c>
      <c r="I71" s="4">
        <f t="shared" si="16"/>
        <v>0</v>
      </c>
      <c r="J71" s="4">
        <f t="shared" si="16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20000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20000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20000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20000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20000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20000</v>
      </c>
      <c r="I75" s="4">
        <f>I76+I85+I88</f>
        <v>0</v>
      </c>
      <c r="J75" s="4">
        <f>J76+J85+J88</f>
        <v>0</v>
      </c>
      <c r="K75" s="4">
        <f>K88+K76+K81+K85</f>
        <v>0</v>
      </c>
      <c r="L75" s="4">
        <f>L76+L85+L88</f>
        <v>0</v>
      </c>
      <c r="M75" s="4">
        <f>M76+M85+M88</f>
        <v>0</v>
      </c>
      <c r="N75" s="4">
        <f t="shared" si="0"/>
        <v>20000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>H77+H78</f>
        <v>0</v>
      </c>
      <c r="I76" s="8">
        <f>I77+I78</f>
        <v>0</v>
      </c>
      <c r="J76" s="8">
        <f>J77+J78</f>
        <v>0</v>
      </c>
      <c r="K76" s="8">
        <f>K77+K78</f>
        <v>0</v>
      </c>
      <c r="L76" s="8">
        <f>L77+L78</f>
        <v>0</v>
      </c>
      <c r="M76" s="8">
        <f>M77+M78</f>
        <v>0</v>
      </c>
      <c r="N76" s="8">
        <f t="shared" si="0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0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17" ref="H79:M79">H80</f>
        <v>0</v>
      </c>
      <c r="I79" s="8">
        <f t="shared" si="17"/>
        <v>0</v>
      </c>
      <c r="J79" s="8">
        <f t="shared" si="17"/>
        <v>0</v>
      </c>
      <c r="K79" s="8">
        <f t="shared" si="17"/>
        <v>0</v>
      </c>
      <c r="L79" s="8">
        <f t="shared" si="17"/>
        <v>0</v>
      </c>
      <c r="M79" s="8">
        <f t="shared" si="17"/>
        <v>0</v>
      </c>
      <c r="N79" s="8">
        <f aca="true" t="shared" si="18" ref="N79:N159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18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18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19" ref="H83:M83">H84</f>
        <v>0</v>
      </c>
      <c r="I83" s="8">
        <f t="shared" si="19"/>
        <v>0</v>
      </c>
      <c r="J83" s="8">
        <f t="shared" si="19"/>
        <v>0</v>
      </c>
      <c r="K83" s="8">
        <f t="shared" si="19"/>
        <v>0</v>
      </c>
      <c r="L83" s="8">
        <f t="shared" si="19"/>
        <v>0</v>
      </c>
      <c r="M83" s="8">
        <f t="shared" si="19"/>
        <v>0</v>
      </c>
      <c r="N83" s="8">
        <f t="shared" si="18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18"/>
        <v>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18"/>
        <v>0</v>
      </c>
      <c r="O85" s="8">
        <v>0</v>
      </c>
    </row>
    <row r="86" spans="1:15" s="83" customFormat="1" ht="21.75" customHeight="1" hidden="1">
      <c r="A86" s="5" t="s">
        <v>434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434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18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20000</v>
      </c>
      <c r="I88" s="8">
        <f>I89+I90</f>
        <v>0</v>
      </c>
      <c r="J88" s="8">
        <f>J89+J90</f>
        <v>0</v>
      </c>
      <c r="K88" s="8">
        <f>K89</f>
        <v>0</v>
      </c>
      <c r="L88" s="8">
        <f>L89</f>
        <v>0</v>
      </c>
      <c r="M88" s="8">
        <f>M89+M90</f>
        <v>0</v>
      </c>
      <c r="N88" s="8">
        <f t="shared" si="18"/>
        <v>20000</v>
      </c>
      <c r="O88" s="8">
        <v>0</v>
      </c>
    </row>
    <row r="89" spans="1:15" s="83" customFormat="1" ht="22.5" customHeight="1">
      <c r="A89" s="5" t="s">
        <v>435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20000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 t="shared" si="18"/>
        <v>20000</v>
      </c>
      <c r="O89" s="8">
        <v>0</v>
      </c>
    </row>
    <row r="90" spans="1:15" s="83" customFormat="1" ht="22.5" customHeight="1" hidden="1">
      <c r="A90" s="5" t="s">
        <v>435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 hidden="1">
      <c r="A91" s="1" t="s">
        <v>416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18"/>
        <v>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0" ref="H92:M92">H93</f>
        <v>0</v>
      </c>
      <c r="I92" s="8">
        <f t="shared" si="20"/>
        <v>0</v>
      </c>
      <c r="J92" s="8">
        <f t="shared" si="20"/>
        <v>0</v>
      </c>
      <c r="K92" s="8">
        <f t="shared" si="20"/>
        <v>0</v>
      </c>
      <c r="L92" s="8">
        <f t="shared" si="20"/>
        <v>0</v>
      </c>
      <c r="M92" s="8">
        <f t="shared" si="20"/>
        <v>0</v>
      </c>
      <c r="N92" s="8">
        <f t="shared" si="18"/>
        <v>0</v>
      </c>
      <c r="O92" s="8">
        <v>0</v>
      </c>
    </row>
    <row r="93" spans="1:15" s="83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18"/>
        <v>0</v>
      </c>
      <c r="O93" s="8">
        <v>0</v>
      </c>
    </row>
    <row r="94" spans="1:254" s="68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1" ref="H95:M95">H96</f>
        <v>0</v>
      </c>
      <c r="I95" s="8">
        <f t="shared" si="21"/>
        <v>0</v>
      </c>
      <c r="J95" s="8">
        <f t="shared" si="21"/>
        <v>0</v>
      </c>
      <c r="K95" s="8">
        <f t="shared" si="21"/>
        <v>0</v>
      </c>
      <c r="L95" s="8">
        <f t="shared" si="21"/>
        <v>0</v>
      </c>
      <c r="M95" s="8">
        <f t="shared" si="21"/>
        <v>0</v>
      </c>
      <c r="N95" s="8">
        <f>H95-J95</f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>H98+H102+H106</f>
        <v>241700</v>
      </c>
      <c r="I97" s="4">
        <f>I98+I102+I106</f>
        <v>23206.73</v>
      </c>
      <c r="J97" s="4">
        <f>J98+J102+J106</f>
        <v>23206.73</v>
      </c>
      <c r="K97" s="4">
        <f>K98+K102+K106</f>
        <v>0</v>
      </c>
      <c r="L97" s="4">
        <f>L98+L102+L106</f>
        <v>0</v>
      </c>
      <c r="M97" s="4">
        <f>M98+M102+M106</f>
        <v>23206.73</v>
      </c>
      <c r="N97" s="4">
        <f t="shared" si="18"/>
        <v>218493.27</v>
      </c>
      <c r="O97" s="4">
        <v>0</v>
      </c>
      <c r="P97" s="84"/>
      <c r="Q97" s="84"/>
      <c r="R97" s="109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212900</v>
      </c>
      <c r="I98" s="8">
        <f>I99+I100+I101</f>
        <v>23206.73</v>
      </c>
      <c r="J98" s="8">
        <f>J99+J100+J101</f>
        <v>23206.73</v>
      </c>
      <c r="K98" s="8">
        <f>K99+K101</f>
        <v>0</v>
      </c>
      <c r="L98" s="8">
        <f>L99+L101</f>
        <v>0</v>
      </c>
      <c r="M98" s="8">
        <f>M99+M100+M101</f>
        <v>23206.73</v>
      </c>
      <c r="N98" s="8">
        <f t="shared" si="18"/>
        <v>189693.27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161500</v>
      </c>
      <c r="I99" s="8">
        <v>17090</v>
      </c>
      <c r="J99" s="8">
        <v>17090</v>
      </c>
      <c r="K99" s="8">
        <v>0</v>
      </c>
      <c r="L99" s="8">
        <v>0</v>
      </c>
      <c r="M99" s="8">
        <v>17090</v>
      </c>
      <c r="N99" s="8">
        <f t="shared" si="18"/>
        <v>144410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2000</v>
      </c>
      <c r="I100" s="8">
        <v>1921.95</v>
      </c>
      <c r="J100" s="8">
        <v>1921.95</v>
      </c>
      <c r="K100" s="8">
        <v>0</v>
      </c>
      <c r="L100" s="8">
        <v>0</v>
      </c>
      <c r="M100" s="8">
        <v>1921.95</v>
      </c>
      <c r="N100" s="8">
        <f>H100-J100</f>
        <v>78.04999999999995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319</v>
      </c>
      <c r="F101" s="7" t="s">
        <v>10</v>
      </c>
      <c r="G101" s="7">
        <v>415</v>
      </c>
      <c r="H101" s="8">
        <v>49400</v>
      </c>
      <c r="I101" s="8">
        <v>4194.78</v>
      </c>
      <c r="J101" s="8">
        <v>4194.78</v>
      </c>
      <c r="K101" s="8">
        <v>0</v>
      </c>
      <c r="L101" s="8">
        <v>0</v>
      </c>
      <c r="M101" s="8">
        <v>4194.78</v>
      </c>
      <c r="N101" s="8">
        <f t="shared" si="18"/>
        <v>45205.22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28800</v>
      </c>
      <c r="I102" s="8">
        <f>I103+I104+I105</f>
        <v>0</v>
      </c>
      <c r="J102" s="8">
        <f>J103+J104+J105</f>
        <v>0</v>
      </c>
      <c r="K102" s="8">
        <f>K104</f>
        <v>0</v>
      </c>
      <c r="L102" s="8">
        <f>L104</f>
        <v>0</v>
      </c>
      <c r="M102" s="8">
        <f>M103+M104+M105</f>
        <v>0</v>
      </c>
      <c r="N102" s="8">
        <f t="shared" si="18"/>
        <v>28800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5000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H103-J103</f>
        <v>5000</v>
      </c>
      <c r="O103" s="8">
        <v>0</v>
      </c>
    </row>
    <row r="104" spans="1:15" s="83" customFormat="1" ht="21" customHeight="1">
      <c r="A104" s="5" t="s">
        <v>413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3000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3000</v>
      </c>
      <c r="O104" s="8">
        <v>0</v>
      </c>
    </row>
    <row r="105" spans="1:15" s="83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346</v>
      </c>
      <c r="G105" s="7">
        <v>415</v>
      </c>
      <c r="H105" s="8">
        <v>20800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20800</v>
      </c>
      <c r="O105" s="8">
        <v>0</v>
      </c>
    </row>
    <row r="106" spans="1:15" s="83" customFormat="1" ht="22.5" customHeight="1" hidden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2" ref="H106:M106">H107</f>
        <v>0</v>
      </c>
      <c r="I106" s="8">
        <f t="shared" si="22"/>
        <v>0</v>
      </c>
      <c r="J106" s="8">
        <f t="shared" si="22"/>
        <v>0</v>
      </c>
      <c r="K106" s="8">
        <f t="shared" si="22"/>
        <v>0</v>
      </c>
      <c r="L106" s="8">
        <f t="shared" si="22"/>
        <v>0</v>
      </c>
      <c r="M106" s="8">
        <f t="shared" si="22"/>
        <v>0</v>
      </c>
      <c r="N106" s="8">
        <f t="shared" si="18"/>
        <v>0</v>
      </c>
      <c r="O106" s="8">
        <v>0</v>
      </c>
    </row>
    <row r="107" spans="1:15" s="83" customFormat="1" ht="32.25" customHeight="1" hidden="1">
      <c r="A107" s="5" t="s">
        <v>432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3" ref="I108:M109">I109</f>
        <v>0</v>
      </c>
      <c r="J108" s="4">
        <f t="shared" si="23"/>
        <v>0</v>
      </c>
      <c r="K108" s="4">
        <f t="shared" si="23"/>
        <v>0</v>
      </c>
      <c r="L108" s="4">
        <f t="shared" si="23"/>
        <v>0</v>
      </c>
      <c r="M108" s="4">
        <f t="shared" si="23"/>
        <v>0</v>
      </c>
      <c r="N108" s="8">
        <f t="shared" si="18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3"/>
        <v>0</v>
      </c>
      <c r="J109" s="8">
        <f t="shared" si="23"/>
        <v>0</v>
      </c>
      <c r="K109" s="8">
        <f t="shared" si="23"/>
        <v>0</v>
      </c>
      <c r="L109" s="8">
        <f t="shared" si="23"/>
        <v>0</v>
      </c>
      <c r="M109" s="8">
        <f t="shared" si="23"/>
        <v>0</v>
      </c>
      <c r="N109" s="8">
        <f t="shared" si="18"/>
        <v>0</v>
      </c>
      <c r="O109" s="8">
        <v>0</v>
      </c>
    </row>
    <row r="110" spans="1:15" s="83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.75" customHeight="1">
      <c r="A111" s="1" t="s">
        <v>41</v>
      </c>
      <c r="B111" s="2">
        <v>951</v>
      </c>
      <c r="C111" s="2" t="s">
        <v>508</v>
      </c>
      <c r="D111" s="3" t="s">
        <v>341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4" ref="I111:M112">I112</f>
        <v>0</v>
      </c>
      <c r="J111" s="4">
        <f t="shared" si="24"/>
        <v>0</v>
      </c>
      <c r="K111" s="4">
        <f t="shared" si="24"/>
        <v>0</v>
      </c>
      <c r="L111" s="4">
        <f t="shared" si="24"/>
        <v>0</v>
      </c>
      <c r="M111" s="4">
        <f t="shared" si="24"/>
        <v>0</v>
      </c>
      <c r="N111" s="4">
        <f t="shared" si="18"/>
        <v>1000</v>
      </c>
      <c r="O111" s="4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" customHeight="1">
      <c r="A112" s="5" t="s">
        <v>14</v>
      </c>
      <c r="B112" s="6">
        <v>951</v>
      </c>
      <c r="C112" s="6" t="s">
        <v>508</v>
      </c>
      <c r="D112" s="7" t="s">
        <v>341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4"/>
        <v>0</v>
      </c>
      <c r="J112" s="8">
        <f t="shared" si="24"/>
        <v>0</v>
      </c>
      <c r="K112" s="8">
        <f t="shared" si="24"/>
        <v>0</v>
      </c>
      <c r="L112" s="8">
        <f t="shared" si="24"/>
        <v>0</v>
      </c>
      <c r="M112" s="8">
        <f t="shared" si="24"/>
        <v>0</v>
      </c>
      <c r="N112" s="8">
        <f t="shared" si="18"/>
        <v>1000</v>
      </c>
      <c r="O112" s="8">
        <v>0</v>
      </c>
    </row>
    <row r="113" spans="1:15" s="83" customFormat="1" ht="20.25" customHeight="1">
      <c r="A113" s="5" t="s">
        <v>436</v>
      </c>
      <c r="B113" s="6">
        <v>951</v>
      </c>
      <c r="C113" s="6" t="s">
        <v>508</v>
      </c>
      <c r="D113" s="7" t="s">
        <v>341</v>
      </c>
      <c r="E113" s="7" t="s">
        <v>16</v>
      </c>
      <c r="F113" s="7">
        <v>227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8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5" ref="I114:M115">I115</f>
        <v>0</v>
      </c>
      <c r="J114" s="4">
        <f t="shared" si="25"/>
        <v>0</v>
      </c>
      <c r="K114" s="4">
        <f t="shared" si="25"/>
        <v>0</v>
      </c>
      <c r="L114" s="4">
        <f t="shared" si="25"/>
        <v>0</v>
      </c>
      <c r="M114" s="4">
        <f t="shared" si="25"/>
        <v>0</v>
      </c>
      <c r="N114" s="8">
        <f t="shared" si="18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5"/>
        <v>0</v>
      </c>
      <c r="J115" s="8">
        <f t="shared" si="25"/>
        <v>0</v>
      </c>
      <c r="K115" s="8">
        <f t="shared" si="25"/>
        <v>0</v>
      </c>
      <c r="L115" s="8">
        <f t="shared" si="25"/>
        <v>0</v>
      </c>
      <c r="M115" s="8">
        <f t="shared" si="25"/>
        <v>0</v>
      </c>
      <c r="N115" s="8">
        <f t="shared" si="18"/>
        <v>0</v>
      </c>
      <c r="O115" s="8">
        <v>0</v>
      </c>
    </row>
    <row r="116" spans="1:15" s="83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0</v>
      </c>
      <c r="O116" s="8">
        <v>0</v>
      </c>
    </row>
    <row r="117" spans="1:254" s="68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26" ref="I117:M118">I118</f>
        <v>0</v>
      </c>
      <c r="J117" s="4">
        <f t="shared" si="26"/>
        <v>0</v>
      </c>
      <c r="K117" s="4">
        <f t="shared" si="26"/>
        <v>0</v>
      </c>
      <c r="L117" s="4">
        <f t="shared" si="26"/>
        <v>0</v>
      </c>
      <c r="M117" s="4">
        <f t="shared" si="26"/>
        <v>0</v>
      </c>
      <c r="N117" s="8">
        <f t="shared" si="18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26"/>
        <v>0</v>
      </c>
      <c r="J118" s="8">
        <f t="shared" si="26"/>
        <v>0</v>
      </c>
      <c r="K118" s="8">
        <f t="shared" si="26"/>
        <v>0</v>
      </c>
      <c r="L118" s="8">
        <f t="shared" si="26"/>
        <v>0</v>
      </c>
      <c r="M118" s="8">
        <f t="shared" si="26"/>
        <v>0</v>
      </c>
      <c r="N118" s="8">
        <f t="shared" si="18"/>
        <v>0</v>
      </c>
      <c r="O118" s="8">
        <v>0</v>
      </c>
    </row>
    <row r="119" spans="1:15" s="83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0</v>
      </c>
      <c r="O119" s="8">
        <v>0</v>
      </c>
    </row>
    <row r="120" spans="1:254" s="68" customFormat="1" ht="33" customHeight="1">
      <c r="A120" s="1" t="s">
        <v>47</v>
      </c>
      <c r="B120" s="2">
        <v>951</v>
      </c>
      <c r="C120" s="2" t="s">
        <v>479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27" ref="I120:M121">I121</f>
        <v>0</v>
      </c>
      <c r="J120" s="4">
        <f t="shared" si="27"/>
        <v>0</v>
      </c>
      <c r="K120" s="4">
        <f t="shared" si="27"/>
        <v>0</v>
      </c>
      <c r="L120" s="4">
        <f t="shared" si="27"/>
        <v>0</v>
      </c>
      <c r="M120" s="4">
        <f t="shared" si="27"/>
        <v>0</v>
      </c>
      <c r="N120" s="4">
        <f t="shared" si="18"/>
        <v>1000</v>
      </c>
      <c r="O120" s="4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9.5" customHeight="1">
      <c r="A121" s="5" t="s">
        <v>14</v>
      </c>
      <c r="B121" s="6">
        <v>951</v>
      </c>
      <c r="C121" s="6" t="s">
        <v>479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27"/>
        <v>0</v>
      </c>
      <c r="J121" s="8">
        <f t="shared" si="27"/>
        <v>0</v>
      </c>
      <c r="K121" s="8">
        <f t="shared" si="27"/>
        <v>0</v>
      </c>
      <c r="L121" s="8">
        <f t="shared" si="27"/>
        <v>0</v>
      </c>
      <c r="M121" s="8">
        <f t="shared" si="27"/>
        <v>0</v>
      </c>
      <c r="N121" s="8">
        <f t="shared" si="18"/>
        <v>1000</v>
      </c>
      <c r="O121" s="8">
        <v>0</v>
      </c>
    </row>
    <row r="122" spans="1:15" s="83" customFormat="1" ht="21" customHeight="1">
      <c r="A122" s="5" t="s">
        <v>17</v>
      </c>
      <c r="B122" s="6">
        <v>951</v>
      </c>
      <c r="C122" s="6" t="s">
        <v>479</v>
      </c>
      <c r="D122" s="7" t="s">
        <v>131</v>
      </c>
      <c r="E122" s="7" t="s">
        <v>16</v>
      </c>
      <c r="F122" s="7">
        <v>346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8"/>
        <v>1000</v>
      </c>
      <c r="O122" s="8">
        <v>0</v>
      </c>
    </row>
    <row r="123" spans="1:254" s="68" customFormat="1" ht="31.5" customHeight="1">
      <c r="A123" s="1" t="s">
        <v>440</v>
      </c>
      <c r="B123" s="2">
        <v>951</v>
      </c>
      <c r="C123" s="32" t="s">
        <v>480</v>
      </c>
      <c r="D123" s="32" t="s">
        <v>439</v>
      </c>
      <c r="E123" s="3"/>
      <c r="F123" s="3"/>
      <c r="G123" s="3"/>
      <c r="H123" s="4">
        <f>H124</f>
        <v>1000</v>
      </c>
      <c r="I123" s="4">
        <f aca="true" t="shared" si="28" ref="I123:M124">I124</f>
        <v>0</v>
      </c>
      <c r="J123" s="4">
        <f t="shared" si="28"/>
        <v>0</v>
      </c>
      <c r="K123" s="4">
        <f t="shared" si="28"/>
        <v>0</v>
      </c>
      <c r="L123" s="4">
        <f t="shared" si="28"/>
        <v>0</v>
      </c>
      <c r="M123" s="4">
        <f t="shared" si="28"/>
        <v>0</v>
      </c>
      <c r="N123" s="8">
        <f t="shared" si="18"/>
        <v>1000</v>
      </c>
      <c r="O123" s="8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0.25" customHeight="1">
      <c r="A124" s="5" t="s">
        <v>14</v>
      </c>
      <c r="B124" s="6">
        <v>951</v>
      </c>
      <c r="C124" s="33" t="s">
        <v>480</v>
      </c>
      <c r="D124" s="33" t="s">
        <v>439</v>
      </c>
      <c r="E124" s="7">
        <v>244</v>
      </c>
      <c r="F124" s="7">
        <v>220</v>
      </c>
      <c r="G124" s="7"/>
      <c r="H124" s="8">
        <f>H125</f>
        <v>1000</v>
      </c>
      <c r="I124" s="8">
        <f t="shared" si="28"/>
        <v>0</v>
      </c>
      <c r="J124" s="8">
        <f t="shared" si="28"/>
        <v>0</v>
      </c>
      <c r="K124" s="8">
        <f t="shared" si="28"/>
        <v>0</v>
      </c>
      <c r="L124" s="8">
        <f t="shared" si="28"/>
        <v>0</v>
      </c>
      <c r="M124" s="8">
        <f t="shared" si="28"/>
        <v>0</v>
      </c>
      <c r="N124" s="8">
        <f t="shared" si="18"/>
        <v>1000</v>
      </c>
      <c r="O124" s="8">
        <v>0</v>
      </c>
    </row>
    <row r="125" spans="1:15" s="83" customFormat="1" ht="20.25" customHeight="1">
      <c r="A125" s="5" t="s">
        <v>436</v>
      </c>
      <c r="B125" s="6">
        <v>951</v>
      </c>
      <c r="C125" s="33" t="s">
        <v>480</v>
      </c>
      <c r="D125" s="33" t="s">
        <v>439</v>
      </c>
      <c r="E125" s="7">
        <v>244</v>
      </c>
      <c r="F125" s="7">
        <v>346</v>
      </c>
      <c r="G125" s="31" t="s">
        <v>406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18"/>
        <v>1000</v>
      </c>
      <c r="O125" s="8">
        <v>0</v>
      </c>
    </row>
    <row r="126" spans="1:15" s="84" customFormat="1" ht="46.5" customHeight="1" hidden="1">
      <c r="A126" s="1" t="s">
        <v>455</v>
      </c>
      <c r="B126" s="2">
        <v>951</v>
      </c>
      <c r="C126" s="32" t="s">
        <v>84</v>
      </c>
      <c r="D126" s="30" t="s">
        <v>114</v>
      </c>
      <c r="E126" s="3"/>
      <c r="F126" s="3"/>
      <c r="G126" s="3"/>
      <c r="H126" s="4">
        <f aca="true" t="shared" si="29" ref="H126:M126">H127</f>
        <v>0</v>
      </c>
      <c r="I126" s="4">
        <f t="shared" si="29"/>
        <v>0</v>
      </c>
      <c r="J126" s="4">
        <f t="shared" si="29"/>
        <v>0</v>
      </c>
      <c r="K126" s="4">
        <f t="shared" si="29"/>
        <v>0</v>
      </c>
      <c r="L126" s="4">
        <f t="shared" si="29"/>
        <v>0</v>
      </c>
      <c r="M126" s="4">
        <f t="shared" si="29"/>
        <v>0</v>
      </c>
      <c r="N126" s="4">
        <f t="shared" si="18"/>
        <v>0</v>
      </c>
      <c r="O126" s="4">
        <v>0</v>
      </c>
    </row>
    <row r="127" spans="1:15" s="83" customFormat="1" ht="25.5" customHeight="1" hidden="1">
      <c r="A127" s="5" t="s">
        <v>113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340</v>
      </c>
      <c r="G127" s="7"/>
      <c r="H127" s="8">
        <f aca="true" t="shared" si="30" ref="H127:M127">H128</f>
        <v>0</v>
      </c>
      <c r="I127" s="8">
        <f t="shared" si="30"/>
        <v>0</v>
      </c>
      <c r="J127" s="8">
        <f t="shared" si="30"/>
        <v>0</v>
      </c>
      <c r="K127" s="8">
        <f t="shared" si="30"/>
        <v>0</v>
      </c>
      <c r="L127" s="8">
        <f t="shared" si="30"/>
        <v>0</v>
      </c>
      <c r="M127" s="8">
        <f t="shared" si="30"/>
        <v>0</v>
      </c>
      <c r="N127" s="8">
        <f t="shared" si="18"/>
        <v>0</v>
      </c>
      <c r="O127" s="8">
        <v>0</v>
      </c>
    </row>
    <row r="128" spans="1:15" s="83" customFormat="1" ht="33.75" customHeight="1" hidden="1">
      <c r="A128" s="5" t="s">
        <v>432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31.5" customHeight="1">
      <c r="A129" s="1" t="s">
        <v>477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240000</v>
      </c>
      <c r="I129" s="4">
        <f>I130+I134</f>
        <v>0</v>
      </c>
      <c r="J129" s="4">
        <f>J130+J134</f>
        <v>0</v>
      </c>
      <c r="K129" s="4">
        <f>K130</f>
        <v>0</v>
      </c>
      <c r="L129" s="4">
        <f>L130</f>
        <v>0</v>
      </c>
      <c r="M129" s="4">
        <f>M130+M134</f>
        <v>0</v>
      </c>
      <c r="N129" s="4">
        <f t="shared" si="18"/>
        <v>240000</v>
      </c>
      <c r="O129" s="4">
        <v>0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</row>
    <row r="130" spans="1:15" s="83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>H132+H133</f>
        <v>240000</v>
      </c>
      <c r="I130" s="8">
        <f>I132+I133</f>
        <v>0</v>
      </c>
      <c r="J130" s="8">
        <f>J132+J133</f>
        <v>0</v>
      </c>
      <c r="K130" s="8">
        <f>K132+K133</f>
        <v>0</v>
      </c>
      <c r="L130" s="8">
        <f>L132+L133</f>
        <v>0</v>
      </c>
      <c r="M130" s="8">
        <f>M132+M133</f>
        <v>0</v>
      </c>
      <c r="N130" s="8">
        <f t="shared" si="18"/>
        <v>240000</v>
      </c>
      <c r="O130" s="8">
        <v>0</v>
      </c>
    </row>
    <row r="131" spans="1:15" s="83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83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240000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18"/>
        <v>240000</v>
      </c>
      <c r="O132" s="8">
        <v>0</v>
      </c>
    </row>
    <row r="133" spans="1:15" s="83" customFormat="1" ht="16.5" customHeight="1" hidden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15" s="83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68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1" ref="I137:M138">I138</f>
        <v>0</v>
      </c>
      <c r="J137" s="4">
        <f t="shared" si="31"/>
        <v>0</v>
      </c>
      <c r="K137" s="4">
        <f t="shared" si="31"/>
        <v>0</v>
      </c>
      <c r="L137" s="4">
        <f t="shared" si="31"/>
        <v>0</v>
      </c>
      <c r="M137" s="4">
        <f t="shared" si="31"/>
        <v>0</v>
      </c>
      <c r="N137" s="8">
        <f t="shared" si="18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1"/>
        <v>0</v>
      </c>
      <c r="J138" s="8">
        <f t="shared" si="31"/>
        <v>0</v>
      </c>
      <c r="K138" s="8">
        <f t="shared" si="31"/>
        <v>0</v>
      </c>
      <c r="L138" s="8">
        <f t="shared" si="31"/>
        <v>0</v>
      </c>
      <c r="M138" s="8">
        <f t="shared" si="31"/>
        <v>0</v>
      </c>
      <c r="N138" s="8">
        <f t="shared" si="18"/>
        <v>0</v>
      </c>
      <c r="O138" s="8">
        <v>0</v>
      </c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8" customFormat="1" ht="126" customHeight="1" hidden="1">
      <c r="A140" s="1" t="s">
        <v>93</v>
      </c>
      <c r="B140" s="2">
        <v>951</v>
      </c>
      <c r="C140" s="3" t="s">
        <v>49</v>
      </c>
      <c r="D140" s="30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2" ref="I140:M141">I141</f>
        <v>0</v>
      </c>
      <c r="J140" s="4">
        <f t="shared" si="32"/>
        <v>0</v>
      </c>
      <c r="K140" s="4">
        <f t="shared" si="32"/>
        <v>0</v>
      </c>
      <c r="L140" s="4">
        <f t="shared" si="32"/>
        <v>0</v>
      </c>
      <c r="M140" s="4">
        <f t="shared" si="32"/>
        <v>0</v>
      </c>
      <c r="N140" s="8">
        <f t="shared" si="18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2"/>
        <v>0</v>
      </c>
      <c r="J141" s="8">
        <f t="shared" si="32"/>
        <v>0</v>
      </c>
      <c r="K141" s="8">
        <f t="shared" si="32"/>
        <v>0</v>
      </c>
      <c r="L141" s="8">
        <f t="shared" si="32"/>
        <v>0</v>
      </c>
      <c r="M141" s="8">
        <f t="shared" si="32"/>
        <v>0</v>
      </c>
      <c r="N141" s="8">
        <f t="shared" si="18"/>
        <v>0</v>
      </c>
      <c r="O141" s="8">
        <v>0</v>
      </c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31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0</v>
      </c>
      <c r="O142" s="8">
        <v>0</v>
      </c>
    </row>
    <row r="143" spans="1:254" s="68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3" ref="H143:J144">H144</f>
        <v>0</v>
      </c>
      <c r="I143" s="4">
        <f t="shared" si="33"/>
        <v>0</v>
      </c>
      <c r="J143" s="4">
        <f t="shared" si="33"/>
        <v>0</v>
      </c>
      <c r="K143" s="4">
        <f aca="true" t="shared" si="34" ref="K143:M144">K144</f>
        <v>0</v>
      </c>
      <c r="L143" s="4">
        <f t="shared" si="34"/>
        <v>0</v>
      </c>
      <c r="M143" s="4">
        <f t="shared" si="34"/>
        <v>0</v>
      </c>
      <c r="N143" s="8">
        <f t="shared" si="18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3"/>
        <v>0</v>
      </c>
      <c r="I144" s="8">
        <f t="shared" si="33"/>
        <v>0</v>
      </c>
      <c r="J144" s="8">
        <f t="shared" si="33"/>
        <v>0</v>
      </c>
      <c r="K144" s="8">
        <f t="shared" si="34"/>
        <v>0</v>
      </c>
      <c r="L144" s="8">
        <f t="shared" si="34"/>
        <v>0</v>
      </c>
      <c r="M144" s="8">
        <f t="shared" si="34"/>
        <v>0</v>
      </c>
      <c r="N144" s="8">
        <f t="shared" si="18"/>
        <v>0</v>
      </c>
      <c r="O144" s="8">
        <v>0</v>
      </c>
    </row>
    <row r="145" spans="1:15" s="83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8"/>
        <v>0</v>
      </c>
      <c r="O145" s="8">
        <v>0</v>
      </c>
    </row>
    <row r="146" spans="1:254" s="68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35" ref="H146:J147">H147</f>
        <v>0</v>
      </c>
      <c r="I146" s="4">
        <f t="shared" si="35"/>
        <v>0</v>
      </c>
      <c r="J146" s="4">
        <f t="shared" si="35"/>
        <v>0</v>
      </c>
      <c r="K146" s="4">
        <f aca="true" t="shared" si="36" ref="K146:M147">K147</f>
        <v>0</v>
      </c>
      <c r="L146" s="4">
        <f t="shared" si="36"/>
        <v>0</v>
      </c>
      <c r="M146" s="4">
        <f t="shared" si="36"/>
        <v>0</v>
      </c>
      <c r="N146" s="8">
        <f t="shared" si="18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35"/>
        <v>0</v>
      </c>
      <c r="I147" s="8">
        <f t="shared" si="35"/>
        <v>0</v>
      </c>
      <c r="J147" s="8">
        <f t="shared" si="35"/>
        <v>0</v>
      </c>
      <c r="K147" s="8">
        <f t="shared" si="36"/>
        <v>0</v>
      </c>
      <c r="L147" s="8">
        <f t="shared" si="36"/>
        <v>0</v>
      </c>
      <c r="M147" s="8">
        <f t="shared" si="36"/>
        <v>0</v>
      </c>
      <c r="N147" s="8">
        <f t="shared" si="18"/>
        <v>0</v>
      </c>
      <c r="O147" s="8">
        <v>0</v>
      </c>
    </row>
    <row r="148" spans="1:15" s="83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8"/>
        <v>0</v>
      </c>
      <c r="O148" s="8">
        <v>0</v>
      </c>
    </row>
    <row r="149" spans="1:254" s="68" customFormat="1" ht="34.5" customHeight="1" hidden="1">
      <c r="A149" s="1" t="s">
        <v>370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37" ref="H149:M149">H150</f>
        <v>0</v>
      </c>
      <c r="I149" s="4">
        <f t="shared" si="37"/>
        <v>0</v>
      </c>
      <c r="J149" s="4">
        <f t="shared" si="37"/>
        <v>0</v>
      </c>
      <c r="K149" s="4">
        <f t="shared" si="37"/>
        <v>0</v>
      </c>
      <c r="L149" s="4">
        <f t="shared" si="37"/>
        <v>0</v>
      </c>
      <c r="M149" s="4">
        <f t="shared" si="37"/>
        <v>0</v>
      </c>
      <c r="N149" s="8">
        <f t="shared" si="18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18"/>
        <v>0</v>
      </c>
      <c r="O150" s="8">
        <v>0</v>
      </c>
    </row>
    <row r="151" spans="1:15" s="83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31" t="s">
        <v>371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18"/>
        <v>0</v>
      </c>
      <c r="O151" s="8">
        <v>0</v>
      </c>
    </row>
    <row r="152" spans="1:254" s="68" customFormat="1" ht="44.25" customHeight="1">
      <c r="A152" s="1" t="s">
        <v>438</v>
      </c>
      <c r="B152" s="2">
        <v>951</v>
      </c>
      <c r="C152" s="2" t="s">
        <v>345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38" ref="H152:M152">H153</f>
        <v>100000</v>
      </c>
      <c r="I152" s="4">
        <f t="shared" si="38"/>
        <v>0</v>
      </c>
      <c r="J152" s="4">
        <f t="shared" si="38"/>
        <v>0</v>
      </c>
      <c r="K152" s="4">
        <f t="shared" si="38"/>
        <v>0</v>
      </c>
      <c r="L152" s="4">
        <f t="shared" si="38"/>
        <v>0</v>
      </c>
      <c r="M152" s="4">
        <f t="shared" si="38"/>
        <v>0</v>
      </c>
      <c r="N152" s="8">
        <f t="shared" si="18"/>
        <v>100000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6.5" customHeight="1">
      <c r="A153" s="5" t="s">
        <v>14</v>
      </c>
      <c r="B153" s="6">
        <v>951</v>
      </c>
      <c r="C153" s="6" t="s">
        <v>345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100000</v>
      </c>
      <c r="I153" s="8">
        <f>I154+I155</f>
        <v>0</v>
      </c>
      <c r="J153" s="8">
        <f>J154+J155</f>
        <v>0</v>
      </c>
      <c r="K153" s="8">
        <f>K154</f>
        <v>0</v>
      </c>
      <c r="L153" s="8">
        <f>L154</f>
        <v>0</v>
      </c>
      <c r="M153" s="8">
        <f>M154+M155</f>
        <v>0</v>
      </c>
      <c r="N153" s="8">
        <f t="shared" si="18"/>
        <v>100000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345</v>
      </c>
      <c r="D154" s="6">
        <v>9990028990</v>
      </c>
      <c r="E154" s="7">
        <v>245</v>
      </c>
      <c r="F154" s="7" t="s">
        <v>18</v>
      </c>
      <c r="G154" s="31" t="s">
        <v>406</v>
      </c>
      <c r="H154" s="8">
        <v>100000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18"/>
        <v>100000</v>
      </c>
      <c r="O154" s="8">
        <v>0</v>
      </c>
    </row>
    <row r="155" spans="1:15" s="83" customFormat="1" ht="15.75" customHeight="1" hidden="1">
      <c r="A155" s="5" t="s">
        <v>17</v>
      </c>
      <c r="B155" s="6">
        <v>951</v>
      </c>
      <c r="C155" s="6" t="s">
        <v>345</v>
      </c>
      <c r="D155" s="6">
        <v>9990028990</v>
      </c>
      <c r="E155" s="7">
        <v>245</v>
      </c>
      <c r="F155" s="7" t="s">
        <v>18</v>
      </c>
      <c r="G155" s="31" t="s">
        <v>443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>H155-J155</f>
        <v>0</v>
      </c>
      <c r="O155" s="8">
        <v>0</v>
      </c>
    </row>
    <row r="156" spans="1:254" s="68" customFormat="1" ht="34.5" customHeight="1" hidden="1">
      <c r="A156" s="1" t="s">
        <v>497</v>
      </c>
      <c r="B156" s="32">
        <v>951</v>
      </c>
      <c r="C156" s="32" t="s">
        <v>87</v>
      </c>
      <c r="D156" s="32" t="s">
        <v>498</v>
      </c>
      <c r="E156" s="30"/>
      <c r="F156" s="30"/>
      <c r="G156" s="30"/>
      <c r="H156" s="4">
        <f aca="true" t="shared" si="39" ref="H156:M156">H157</f>
        <v>0</v>
      </c>
      <c r="I156" s="4">
        <f t="shared" si="39"/>
        <v>0</v>
      </c>
      <c r="J156" s="4">
        <f t="shared" si="39"/>
        <v>0</v>
      </c>
      <c r="K156" s="4">
        <f t="shared" si="39"/>
        <v>0</v>
      </c>
      <c r="L156" s="4">
        <f t="shared" si="39"/>
        <v>0</v>
      </c>
      <c r="M156" s="4">
        <f t="shared" si="39"/>
        <v>0</v>
      </c>
      <c r="N156" s="8">
        <f t="shared" si="18"/>
        <v>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9.5" customHeight="1" hidden="1">
      <c r="A157" s="5" t="s">
        <v>14</v>
      </c>
      <c r="B157" s="33" t="s">
        <v>88</v>
      </c>
      <c r="C157" s="33" t="s">
        <v>87</v>
      </c>
      <c r="D157" s="33" t="s">
        <v>498</v>
      </c>
      <c r="E157" s="31" t="s">
        <v>500</v>
      </c>
      <c r="F157" s="31"/>
      <c r="G157" s="31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18"/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498</v>
      </c>
      <c r="E158" s="31" t="s">
        <v>500</v>
      </c>
      <c r="F158" s="31"/>
      <c r="G158" s="31"/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83" customFormat="1" ht="19.5" customHeight="1" hidden="1">
      <c r="A159" s="5" t="s">
        <v>24</v>
      </c>
      <c r="B159" s="33" t="s">
        <v>88</v>
      </c>
      <c r="C159" s="33" t="s">
        <v>87</v>
      </c>
      <c r="D159" s="33" t="s">
        <v>498</v>
      </c>
      <c r="E159" s="31" t="s">
        <v>500</v>
      </c>
      <c r="F159" s="31" t="s">
        <v>499</v>
      </c>
      <c r="G159" s="31" t="s">
        <v>406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18"/>
        <v>0</v>
      </c>
      <c r="O159" s="8">
        <v>0</v>
      </c>
    </row>
    <row r="160" spans="1:254" s="68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0" ref="I160:M161">I161</f>
        <v>0</v>
      </c>
      <c r="J160" s="4">
        <f t="shared" si="40"/>
        <v>0</v>
      </c>
      <c r="K160" s="4">
        <f t="shared" si="40"/>
        <v>0</v>
      </c>
      <c r="L160" s="4">
        <f t="shared" si="40"/>
        <v>0</v>
      </c>
      <c r="M160" s="4">
        <f t="shared" si="40"/>
        <v>0</v>
      </c>
      <c r="N160" s="8">
        <f aca="true" t="shared" si="41" ref="N160:N245">H160-J160</f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0"/>
        <v>0</v>
      </c>
      <c r="J161" s="8">
        <f t="shared" si="40"/>
        <v>0</v>
      </c>
      <c r="K161" s="8">
        <f t="shared" si="40"/>
        <v>0</v>
      </c>
      <c r="L161" s="8">
        <f t="shared" si="40"/>
        <v>0</v>
      </c>
      <c r="M161" s="8">
        <f t="shared" si="40"/>
        <v>0</v>
      </c>
      <c r="N161" s="8">
        <f t="shared" si="41"/>
        <v>0</v>
      </c>
      <c r="O161" s="8">
        <v>0</v>
      </c>
    </row>
    <row r="162" spans="1:15" s="83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1"/>
        <v>0</v>
      </c>
      <c r="O162" s="8">
        <v>0</v>
      </c>
    </row>
    <row r="163" spans="1:254" s="68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2" ref="H163:M163">H164</f>
        <v>0</v>
      </c>
      <c r="I163" s="4">
        <f t="shared" si="42"/>
        <v>0</v>
      </c>
      <c r="J163" s="4">
        <f t="shared" si="42"/>
        <v>0</v>
      </c>
      <c r="K163" s="4">
        <f t="shared" si="42"/>
        <v>0</v>
      </c>
      <c r="L163" s="4">
        <f t="shared" si="42"/>
        <v>0</v>
      </c>
      <c r="M163" s="4">
        <f t="shared" si="42"/>
        <v>0</v>
      </c>
      <c r="N163" s="8">
        <f t="shared" si="41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>H166+H165</f>
        <v>0</v>
      </c>
      <c r="I164" s="8">
        <f>I166+I165</f>
        <v>0</v>
      </c>
      <c r="J164" s="8">
        <f>J166+J165</f>
        <v>0</v>
      </c>
      <c r="K164" s="8">
        <f>K166+K165</f>
        <v>0</v>
      </c>
      <c r="L164" s="8">
        <f>L166+L165</f>
        <v>0</v>
      </c>
      <c r="M164" s="8">
        <f>M166+M165</f>
        <v>0</v>
      </c>
      <c r="N164" s="8">
        <f t="shared" si="41"/>
        <v>0</v>
      </c>
      <c r="O164" s="8">
        <v>0</v>
      </c>
    </row>
    <row r="165" spans="1:15" s="83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1"/>
        <v>0</v>
      </c>
      <c r="O165" s="8">
        <v>0</v>
      </c>
    </row>
    <row r="166" spans="1:15" s="83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1"/>
        <v>0</v>
      </c>
      <c r="O166" s="8">
        <v>0</v>
      </c>
    </row>
    <row r="167" spans="1:254" s="68" customFormat="1" ht="38.25" customHeight="1" hidden="1">
      <c r="A167" s="1" t="s">
        <v>332</v>
      </c>
      <c r="B167" s="2">
        <v>951</v>
      </c>
      <c r="C167" s="2" t="s">
        <v>52</v>
      </c>
      <c r="D167" s="2" t="s">
        <v>335</v>
      </c>
      <c r="E167" s="3" t="s">
        <v>1</v>
      </c>
      <c r="F167" s="3" t="s">
        <v>1</v>
      </c>
      <c r="G167" s="3" t="s">
        <v>1</v>
      </c>
      <c r="H167" s="4">
        <f>H168+H170</f>
        <v>0</v>
      </c>
      <c r="I167" s="4">
        <f>I168+I170</f>
        <v>0</v>
      </c>
      <c r="J167" s="4">
        <f>J168+J170</f>
        <v>0</v>
      </c>
      <c r="K167" s="4">
        <f>K168+K170</f>
        <v>0</v>
      </c>
      <c r="L167" s="4">
        <f>L168+L170</f>
        <v>0</v>
      </c>
      <c r="M167" s="4">
        <f>M168+M170</f>
        <v>0</v>
      </c>
      <c r="N167" s="8">
        <f t="shared" si="41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372</v>
      </c>
      <c r="B168" s="6">
        <v>951</v>
      </c>
      <c r="C168" s="6" t="s">
        <v>52</v>
      </c>
      <c r="D168" s="6" t="s">
        <v>335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1"/>
        <v>0</v>
      </c>
      <c r="O168" s="8">
        <v>0</v>
      </c>
    </row>
    <row r="169" spans="1:15" s="83" customFormat="1" ht="20.25" customHeight="1" hidden="1">
      <c r="A169" s="5" t="s">
        <v>372</v>
      </c>
      <c r="B169" s="6">
        <v>951</v>
      </c>
      <c r="C169" s="6" t="s">
        <v>52</v>
      </c>
      <c r="D169" s="6" t="s">
        <v>335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83" customFormat="1" ht="21.75" customHeight="1" hidden="1">
      <c r="A170" s="5" t="s">
        <v>103</v>
      </c>
      <c r="B170" s="6">
        <v>951</v>
      </c>
      <c r="C170" s="6" t="s">
        <v>52</v>
      </c>
      <c r="D170" s="6" t="s">
        <v>335</v>
      </c>
      <c r="E170" s="7" t="s">
        <v>16</v>
      </c>
      <c r="F170" s="7">
        <v>340</v>
      </c>
      <c r="G170" s="31"/>
      <c r="H170" s="8">
        <f aca="true" t="shared" si="43" ref="H170:M170">H171</f>
        <v>0</v>
      </c>
      <c r="I170" s="8">
        <f t="shared" si="43"/>
        <v>0</v>
      </c>
      <c r="J170" s="8">
        <f t="shared" si="43"/>
        <v>0</v>
      </c>
      <c r="K170" s="8">
        <f t="shared" si="43"/>
        <v>0</v>
      </c>
      <c r="L170" s="8">
        <f t="shared" si="43"/>
        <v>0</v>
      </c>
      <c r="M170" s="8">
        <f t="shared" si="43"/>
        <v>0</v>
      </c>
      <c r="N170" s="8">
        <f t="shared" si="41"/>
        <v>0</v>
      </c>
      <c r="O170" s="8">
        <v>0</v>
      </c>
    </row>
    <row r="171" spans="1:15" s="83" customFormat="1" ht="21.75" customHeight="1" hidden="1">
      <c r="A171" s="5" t="s">
        <v>19</v>
      </c>
      <c r="B171" s="6">
        <v>951</v>
      </c>
      <c r="C171" s="6" t="s">
        <v>52</v>
      </c>
      <c r="D171" s="6" t="s">
        <v>335</v>
      </c>
      <c r="E171" s="7" t="s">
        <v>16</v>
      </c>
      <c r="F171" s="7">
        <v>340</v>
      </c>
      <c r="G171" s="31" t="s">
        <v>333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1"/>
        <v>0</v>
      </c>
      <c r="O171" s="8">
        <v>0</v>
      </c>
    </row>
    <row r="172" spans="1:15" s="84" customFormat="1" ht="153" customHeight="1" hidden="1">
      <c r="A172" s="1" t="s">
        <v>329</v>
      </c>
      <c r="B172" s="2">
        <v>951</v>
      </c>
      <c r="C172" s="32" t="s">
        <v>99</v>
      </c>
      <c r="D172" s="30" t="s">
        <v>100</v>
      </c>
      <c r="E172" s="3"/>
      <c r="F172" s="3"/>
      <c r="G172" s="3"/>
      <c r="H172" s="4">
        <f>H173</f>
        <v>0</v>
      </c>
      <c r="I172" s="4">
        <f aca="true" t="shared" si="44" ref="I172:M173">I173</f>
        <v>0</v>
      </c>
      <c r="J172" s="4">
        <f t="shared" si="44"/>
        <v>0</v>
      </c>
      <c r="K172" s="4">
        <f t="shared" si="44"/>
        <v>0</v>
      </c>
      <c r="L172" s="4">
        <f t="shared" si="44"/>
        <v>0</v>
      </c>
      <c r="M172" s="4">
        <f t="shared" si="44"/>
        <v>0</v>
      </c>
      <c r="N172" s="8">
        <f t="shared" si="41"/>
        <v>0</v>
      </c>
      <c r="O172" s="8">
        <v>0</v>
      </c>
    </row>
    <row r="173" spans="1:15" s="83" customFormat="1" ht="21.75" customHeight="1" hidden="1">
      <c r="A173" s="5" t="s">
        <v>98</v>
      </c>
      <c r="B173" s="6">
        <v>951</v>
      </c>
      <c r="C173" s="33" t="s">
        <v>99</v>
      </c>
      <c r="D173" s="31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44"/>
        <v>0</v>
      </c>
      <c r="J173" s="8">
        <f t="shared" si="44"/>
        <v>0</v>
      </c>
      <c r="K173" s="8">
        <f t="shared" si="44"/>
        <v>0</v>
      </c>
      <c r="L173" s="8">
        <f t="shared" si="44"/>
        <v>0</v>
      </c>
      <c r="M173" s="8">
        <f t="shared" si="44"/>
        <v>0</v>
      </c>
      <c r="N173" s="8">
        <f t="shared" si="41"/>
        <v>0</v>
      </c>
      <c r="O173" s="8">
        <v>0</v>
      </c>
    </row>
    <row r="174" spans="1:15" s="83" customFormat="1" ht="21.75" customHeight="1" hidden="1">
      <c r="A174" s="5" t="s">
        <v>97</v>
      </c>
      <c r="B174" s="6">
        <v>951</v>
      </c>
      <c r="C174" s="6" t="s">
        <v>52</v>
      </c>
      <c r="D174" s="31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1"/>
        <v>0</v>
      </c>
      <c r="O174" s="8">
        <v>0</v>
      </c>
    </row>
    <row r="175" spans="1:254" s="68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45" ref="I175:M176">I176</f>
        <v>0</v>
      </c>
      <c r="J175" s="4">
        <f t="shared" si="45"/>
        <v>0</v>
      </c>
      <c r="K175" s="4">
        <f t="shared" si="45"/>
        <v>0</v>
      </c>
      <c r="L175" s="4">
        <f t="shared" si="45"/>
        <v>0</v>
      </c>
      <c r="M175" s="4">
        <f t="shared" si="45"/>
        <v>0</v>
      </c>
      <c r="N175" s="8">
        <f t="shared" si="41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45"/>
        <v>0</v>
      </c>
      <c r="J176" s="8">
        <f t="shared" si="45"/>
        <v>0</v>
      </c>
      <c r="K176" s="8">
        <f t="shared" si="45"/>
        <v>0</v>
      </c>
      <c r="L176" s="8">
        <f t="shared" si="45"/>
        <v>0</v>
      </c>
      <c r="M176" s="8">
        <f t="shared" si="45"/>
        <v>0</v>
      </c>
      <c r="N176" s="8">
        <f t="shared" si="41"/>
        <v>0</v>
      </c>
      <c r="O176" s="8">
        <v>0</v>
      </c>
    </row>
    <row r="177" spans="1:15" s="83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1"/>
        <v>0</v>
      </c>
      <c r="O177" s="8">
        <v>0</v>
      </c>
    </row>
    <row r="178" spans="1:254" s="68" customFormat="1" ht="38.25" customHeight="1" hidden="1">
      <c r="A178" s="1" t="s">
        <v>63</v>
      </c>
      <c r="B178" s="2">
        <v>951</v>
      </c>
      <c r="C178" s="2" t="s">
        <v>64</v>
      </c>
      <c r="D178" s="3" t="s">
        <v>330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46" ref="I178:M179">I179</f>
        <v>0</v>
      </c>
      <c r="J178" s="4">
        <f t="shared" si="46"/>
        <v>0</v>
      </c>
      <c r="K178" s="4">
        <f t="shared" si="46"/>
        <v>0</v>
      </c>
      <c r="L178" s="4">
        <f t="shared" si="46"/>
        <v>0</v>
      </c>
      <c r="M178" s="4">
        <f t="shared" si="46"/>
        <v>0</v>
      </c>
      <c r="N178" s="8">
        <f t="shared" si="41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14</v>
      </c>
      <c r="B179" s="6">
        <v>951</v>
      </c>
      <c r="C179" s="6" t="s">
        <v>64</v>
      </c>
      <c r="D179" s="7" t="s">
        <v>330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46"/>
        <v>0</v>
      </c>
      <c r="J179" s="8">
        <f t="shared" si="46"/>
        <v>0</v>
      </c>
      <c r="K179" s="8">
        <f>K180</f>
        <v>0</v>
      </c>
      <c r="L179" s="8">
        <f>L180</f>
        <v>0</v>
      </c>
      <c r="M179" s="8">
        <f t="shared" si="46"/>
        <v>0</v>
      </c>
      <c r="N179" s="8">
        <f t="shared" si="41"/>
        <v>0</v>
      </c>
      <c r="O179" s="8">
        <v>0</v>
      </c>
    </row>
    <row r="180" spans="1:15" s="83" customFormat="1" ht="21.75" customHeight="1" hidden="1">
      <c r="A180" s="5" t="s">
        <v>24</v>
      </c>
      <c r="B180" s="6">
        <v>951</v>
      </c>
      <c r="C180" s="6" t="s">
        <v>64</v>
      </c>
      <c r="D180" s="7" t="s">
        <v>330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1"/>
        <v>0</v>
      </c>
      <c r="O180" s="8">
        <v>0</v>
      </c>
    </row>
    <row r="181" spans="1:254" s="68" customFormat="1" ht="23.25" customHeight="1" hidden="1">
      <c r="A181" s="1" t="s">
        <v>334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1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1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31" t="s">
        <v>333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1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47" ref="H184:M184">H185</f>
        <v>0</v>
      </c>
      <c r="I184" s="8">
        <f t="shared" si="47"/>
        <v>0</v>
      </c>
      <c r="J184" s="8">
        <f t="shared" si="47"/>
        <v>0</v>
      </c>
      <c r="K184" s="8">
        <f t="shared" si="47"/>
        <v>0</v>
      </c>
      <c r="L184" s="8">
        <f t="shared" si="47"/>
        <v>0</v>
      </c>
      <c r="M184" s="8">
        <f t="shared" si="47"/>
        <v>0</v>
      </c>
      <c r="N184" s="8">
        <f t="shared" si="41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31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1"/>
        <v>0</v>
      </c>
      <c r="O185" s="8">
        <v>0</v>
      </c>
    </row>
    <row r="186" spans="1:254" s="68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48" ref="H186:J187">H187</f>
        <v>0</v>
      </c>
      <c r="I186" s="4">
        <f t="shared" si="48"/>
        <v>0</v>
      </c>
      <c r="J186" s="4">
        <f t="shared" si="48"/>
        <v>0</v>
      </c>
      <c r="K186" s="4">
        <f aca="true" t="shared" si="49" ref="K186:M187">K187</f>
        <v>0</v>
      </c>
      <c r="L186" s="4">
        <f t="shared" si="49"/>
        <v>0</v>
      </c>
      <c r="M186" s="4">
        <f t="shared" si="49"/>
        <v>0</v>
      </c>
      <c r="N186" s="8">
        <f t="shared" si="41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48"/>
        <v>0</v>
      </c>
      <c r="I187" s="8">
        <f t="shared" si="48"/>
        <v>0</v>
      </c>
      <c r="J187" s="8">
        <f t="shared" si="48"/>
        <v>0</v>
      </c>
      <c r="K187" s="8">
        <f t="shared" si="49"/>
        <v>0</v>
      </c>
      <c r="L187" s="8">
        <f t="shared" si="49"/>
        <v>0</v>
      </c>
      <c r="M187" s="8">
        <f t="shared" si="49"/>
        <v>0</v>
      </c>
      <c r="N187" s="8">
        <f t="shared" si="41"/>
        <v>0</v>
      </c>
      <c r="O187" s="8">
        <v>0</v>
      </c>
    </row>
    <row r="188" spans="1:15" s="83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1"/>
        <v>0</v>
      </c>
      <c r="O188" s="8">
        <v>0</v>
      </c>
    </row>
    <row r="189" spans="1:254" s="68" customFormat="1" ht="38.25" customHeight="1" hidden="1">
      <c r="A189" s="1" t="s">
        <v>332</v>
      </c>
      <c r="B189" s="2">
        <v>951</v>
      </c>
      <c r="C189" s="2" t="s">
        <v>52</v>
      </c>
      <c r="D189" s="3" t="s">
        <v>335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1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21.75" customHeight="1" hidden="1">
      <c r="A190" s="5" t="s">
        <v>14</v>
      </c>
      <c r="B190" s="6">
        <v>951</v>
      </c>
      <c r="C190" s="6" t="s">
        <v>52</v>
      </c>
      <c r="D190" s="7" t="s">
        <v>335</v>
      </c>
      <c r="E190" s="7" t="s">
        <v>16</v>
      </c>
      <c r="F190" s="7">
        <v>220</v>
      </c>
      <c r="G190" s="31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1"/>
        <v>0</v>
      </c>
      <c r="O190" s="8">
        <v>0</v>
      </c>
    </row>
    <row r="191" spans="1:15" s="83" customFormat="1" ht="21.75" customHeight="1" hidden="1">
      <c r="A191" s="5" t="s">
        <v>413</v>
      </c>
      <c r="B191" s="6">
        <v>951</v>
      </c>
      <c r="C191" s="6" t="s">
        <v>52</v>
      </c>
      <c r="D191" s="7" t="s">
        <v>335</v>
      </c>
      <c r="E191" s="7" t="s">
        <v>16</v>
      </c>
      <c r="F191" s="7">
        <v>225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83" customFormat="1" ht="21.75" customHeight="1" hidden="1">
      <c r="A192" s="5" t="s">
        <v>17</v>
      </c>
      <c r="B192" s="6">
        <v>951</v>
      </c>
      <c r="C192" s="6" t="s">
        <v>52</v>
      </c>
      <c r="D192" s="7" t="s">
        <v>335</v>
      </c>
      <c r="E192" s="7" t="s">
        <v>16</v>
      </c>
      <c r="F192" s="7">
        <v>226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1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335</v>
      </c>
      <c r="E193" s="7" t="s">
        <v>16</v>
      </c>
      <c r="F193" s="7">
        <v>310</v>
      </c>
      <c r="G193" s="31"/>
      <c r="H193" s="8">
        <f aca="true" t="shared" si="50" ref="H193:M193">H194</f>
        <v>0</v>
      </c>
      <c r="I193" s="8">
        <f t="shared" si="50"/>
        <v>0</v>
      </c>
      <c r="J193" s="8">
        <f t="shared" si="50"/>
        <v>0</v>
      </c>
      <c r="K193" s="8">
        <f t="shared" si="50"/>
        <v>0</v>
      </c>
      <c r="L193" s="8">
        <f t="shared" si="50"/>
        <v>0</v>
      </c>
      <c r="M193" s="8">
        <f t="shared" si="50"/>
        <v>0</v>
      </c>
      <c r="N193" s="8">
        <f t="shared" si="41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335</v>
      </c>
      <c r="E194" s="7" t="s">
        <v>16</v>
      </c>
      <c r="F194" s="7">
        <v>310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1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335</v>
      </c>
      <c r="E195" s="7" t="s">
        <v>16</v>
      </c>
      <c r="F195" s="7">
        <v>340</v>
      </c>
      <c r="G195" s="31"/>
      <c r="H195" s="8">
        <f aca="true" t="shared" si="51" ref="H195:M195">H196</f>
        <v>0</v>
      </c>
      <c r="I195" s="8">
        <f t="shared" si="51"/>
        <v>0</v>
      </c>
      <c r="J195" s="8">
        <f t="shared" si="51"/>
        <v>0</v>
      </c>
      <c r="K195" s="8">
        <f t="shared" si="51"/>
        <v>0</v>
      </c>
      <c r="L195" s="8">
        <f t="shared" si="51"/>
        <v>0</v>
      </c>
      <c r="M195" s="8">
        <f t="shared" si="51"/>
        <v>0</v>
      </c>
      <c r="N195" s="8">
        <f t="shared" si="41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335</v>
      </c>
      <c r="E196" s="7" t="s">
        <v>16</v>
      </c>
      <c r="F196" s="7">
        <v>340</v>
      </c>
      <c r="G196" s="31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1"/>
        <v>0</v>
      </c>
      <c r="O196" s="8">
        <v>0</v>
      </c>
    </row>
    <row r="197" spans="1:254" s="68" customFormat="1" ht="31.5" customHeight="1" hidden="1">
      <c r="A197" s="1" t="s">
        <v>476</v>
      </c>
      <c r="B197" s="2">
        <v>951</v>
      </c>
      <c r="C197" s="2" t="s">
        <v>52</v>
      </c>
      <c r="D197" s="32" t="s">
        <v>475</v>
      </c>
      <c r="E197" s="3" t="s">
        <v>1</v>
      </c>
      <c r="F197" s="3" t="s">
        <v>1</v>
      </c>
      <c r="G197" s="3" t="s">
        <v>1</v>
      </c>
      <c r="H197" s="4">
        <f aca="true" t="shared" si="52" ref="H197:M197">H198</f>
        <v>0</v>
      </c>
      <c r="I197" s="4">
        <f t="shared" si="52"/>
        <v>0</v>
      </c>
      <c r="J197" s="4">
        <f t="shared" si="52"/>
        <v>0</v>
      </c>
      <c r="K197" s="4">
        <f t="shared" si="52"/>
        <v>0</v>
      </c>
      <c r="L197" s="4">
        <f t="shared" si="52"/>
        <v>0</v>
      </c>
      <c r="M197" s="4">
        <f t="shared" si="52"/>
        <v>0</v>
      </c>
      <c r="N197" s="8">
        <f>H197-J197</f>
        <v>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 hidden="1">
      <c r="A198" s="5" t="s">
        <v>24</v>
      </c>
      <c r="B198" s="6">
        <v>951</v>
      </c>
      <c r="C198" s="6" t="s">
        <v>52</v>
      </c>
      <c r="D198" s="33" t="s">
        <v>475</v>
      </c>
      <c r="E198" s="7">
        <v>244</v>
      </c>
      <c r="F198" s="7">
        <v>220</v>
      </c>
      <c r="G198" s="3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83" customFormat="1" ht="18.75" customHeight="1" hidden="1">
      <c r="A199" s="5" t="s">
        <v>24</v>
      </c>
      <c r="B199" s="6">
        <v>951</v>
      </c>
      <c r="C199" s="6" t="s">
        <v>52</v>
      </c>
      <c r="D199" s="33" t="s">
        <v>475</v>
      </c>
      <c r="E199" s="7">
        <v>244</v>
      </c>
      <c r="F199" s="7">
        <v>225</v>
      </c>
      <c r="G199" s="31" t="s">
        <v>406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68" customFormat="1" ht="71.25" customHeight="1">
      <c r="A200" s="1" t="s">
        <v>437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53" ref="H200:M200">H201</f>
        <v>50000</v>
      </c>
      <c r="I200" s="4">
        <f t="shared" si="53"/>
        <v>0</v>
      </c>
      <c r="J200" s="4">
        <f t="shared" si="53"/>
        <v>0</v>
      </c>
      <c r="K200" s="4">
        <f t="shared" si="53"/>
        <v>0</v>
      </c>
      <c r="L200" s="4">
        <f t="shared" si="53"/>
        <v>0</v>
      </c>
      <c r="M200" s="4">
        <f t="shared" si="53"/>
        <v>0</v>
      </c>
      <c r="N200" s="8">
        <f t="shared" si="41"/>
        <v>50000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31"/>
      <c r="H201" s="8">
        <f>H202</f>
        <v>50000</v>
      </c>
      <c r="I201" s="8">
        <f>I202</f>
        <v>0</v>
      </c>
      <c r="J201" s="8">
        <f>J202</f>
        <v>0</v>
      </c>
      <c r="K201" s="8">
        <v>0</v>
      </c>
      <c r="L201" s="8">
        <v>0</v>
      </c>
      <c r="M201" s="8">
        <f>M202</f>
        <v>0</v>
      </c>
      <c r="N201" s="8">
        <f t="shared" si="41"/>
        <v>50000</v>
      </c>
      <c r="O201" s="8">
        <v>0</v>
      </c>
    </row>
    <row r="202" spans="1:15" s="83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31" t="s">
        <v>406</v>
      </c>
      <c r="H202" s="8">
        <v>50000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1"/>
        <v>50000</v>
      </c>
      <c r="O202" s="8">
        <v>0</v>
      </c>
    </row>
    <row r="203" spans="1:254" s="68" customFormat="1" ht="35.25" customHeight="1">
      <c r="A203" s="1" t="s">
        <v>446</v>
      </c>
      <c r="B203" s="2">
        <v>951</v>
      </c>
      <c r="C203" s="2" t="s">
        <v>64</v>
      </c>
      <c r="D203" s="3" t="s">
        <v>330</v>
      </c>
      <c r="E203" s="3" t="s">
        <v>1</v>
      </c>
      <c r="F203" s="3" t="s">
        <v>1</v>
      </c>
      <c r="G203" s="3" t="s">
        <v>1</v>
      </c>
      <c r="H203" s="4">
        <f>H204+H208</f>
        <v>790300</v>
      </c>
      <c r="I203" s="4">
        <f>I204+I208</f>
        <v>0</v>
      </c>
      <c r="J203" s="4">
        <f>J204+J208</f>
        <v>0</v>
      </c>
      <c r="K203" s="4">
        <f>K208</f>
        <v>0</v>
      </c>
      <c r="L203" s="4">
        <f>L208</f>
        <v>0</v>
      </c>
      <c r="M203" s="4">
        <f>M204+M208</f>
        <v>0</v>
      </c>
      <c r="N203" s="4">
        <f>H203-J203</f>
        <v>790300</v>
      </c>
      <c r="O203" s="4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0.25" customHeight="1" hidden="1">
      <c r="A204" s="5" t="s">
        <v>14</v>
      </c>
      <c r="B204" s="6">
        <v>951</v>
      </c>
      <c r="C204" s="6" t="s">
        <v>64</v>
      </c>
      <c r="D204" s="7" t="s">
        <v>330</v>
      </c>
      <c r="E204" s="7" t="s">
        <v>16</v>
      </c>
      <c r="F204" s="7">
        <v>220</v>
      </c>
      <c r="G204" s="7" t="s">
        <v>1</v>
      </c>
      <c r="H204" s="8">
        <f>H205+H206+H207</f>
        <v>0</v>
      </c>
      <c r="I204" s="8">
        <f>I205+I206+I207</f>
        <v>0</v>
      </c>
      <c r="J204" s="8">
        <f>J205+J206+J207</f>
        <v>0</v>
      </c>
      <c r="K204" s="8">
        <f>K205</f>
        <v>0</v>
      </c>
      <c r="L204" s="8">
        <f>L205</f>
        <v>0</v>
      </c>
      <c r="M204" s="8">
        <f>M205+M206+M207</f>
        <v>0</v>
      </c>
      <c r="N204" s="8">
        <f>H204-J204</f>
        <v>0</v>
      </c>
      <c r="O204" s="8">
        <v>0</v>
      </c>
    </row>
    <row r="205" spans="1:15" s="83" customFormat="1" ht="20.25" customHeight="1" hidden="1">
      <c r="A205" s="5" t="s">
        <v>24</v>
      </c>
      <c r="B205" s="6">
        <v>951</v>
      </c>
      <c r="C205" s="6" t="s">
        <v>64</v>
      </c>
      <c r="D205" s="7" t="s">
        <v>330</v>
      </c>
      <c r="E205" s="7" t="s">
        <v>16</v>
      </c>
      <c r="F205" s="7">
        <v>225</v>
      </c>
      <c r="G205" s="31" t="s">
        <v>406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24</v>
      </c>
      <c r="B206" s="6">
        <v>951</v>
      </c>
      <c r="C206" s="6" t="s">
        <v>64</v>
      </c>
      <c r="D206" s="7" t="s">
        <v>330</v>
      </c>
      <c r="E206" s="7" t="s">
        <v>16</v>
      </c>
      <c r="F206" s="7">
        <v>225</v>
      </c>
      <c r="G206" s="31" t="s">
        <v>443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0.25" customHeight="1" hidden="1">
      <c r="A207" s="5" t="s">
        <v>17</v>
      </c>
      <c r="B207" s="6">
        <v>951</v>
      </c>
      <c r="C207" s="6" t="s">
        <v>64</v>
      </c>
      <c r="D207" s="7" t="s">
        <v>330</v>
      </c>
      <c r="E207" s="7" t="s">
        <v>16</v>
      </c>
      <c r="F207" s="7">
        <v>226</v>
      </c>
      <c r="G207" s="31" t="s">
        <v>443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1.75" customHeight="1">
      <c r="A208" s="5" t="s">
        <v>19</v>
      </c>
      <c r="B208" s="6">
        <v>951</v>
      </c>
      <c r="C208" s="6" t="s">
        <v>64</v>
      </c>
      <c r="D208" s="7" t="s">
        <v>330</v>
      </c>
      <c r="E208" s="7">
        <v>410</v>
      </c>
      <c r="F208" s="7">
        <v>310</v>
      </c>
      <c r="G208" s="31"/>
      <c r="H208" s="8">
        <f>H209</f>
        <v>790300</v>
      </c>
      <c r="I208" s="8">
        <f>I209</f>
        <v>0</v>
      </c>
      <c r="J208" s="8">
        <f>J209</f>
        <v>0</v>
      </c>
      <c r="K208" s="8">
        <v>0</v>
      </c>
      <c r="L208" s="8">
        <v>0</v>
      </c>
      <c r="M208" s="8">
        <f>M209</f>
        <v>0</v>
      </c>
      <c r="N208" s="8">
        <f t="shared" si="41"/>
        <v>790300</v>
      </c>
      <c r="O208" s="8">
        <v>0</v>
      </c>
    </row>
    <row r="209" spans="1:15" s="83" customFormat="1" ht="30.75" customHeight="1">
      <c r="A209" s="5" t="s">
        <v>483</v>
      </c>
      <c r="B209" s="6">
        <v>951</v>
      </c>
      <c r="C209" s="6" t="s">
        <v>64</v>
      </c>
      <c r="D209" s="7" t="s">
        <v>330</v>
      </c>
      <c r="E209" s="7">
        <v>412</v>
      </c>
      <c r="F209" s="7">
        <v>310</v>
      </c>
      <c r="G209" s="31" t="s">
        <v>406</v>
      </c>
      <c r="H209" s="8">
        <v>790300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1"/>
        <v>790300</v>
      </c>
      <c r="O209" s="8">
        <v>0</v>
      </c>
    </row>
    <row r="210" spans="1:254" s="68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519500</v>
      </c>
      <c r="I210" s="4">
        <f>I211+I213</f>
        <v>111409.7</v>
      </c>
      <c r="J210" s="4">
        <f>J211+J213</f>
        <v>111409.7</v>
      </c>
      <c r="K210" s="4">
        <f>K211</f>
        <v>0</v>
      </c>
      <c r="L210" s="4">
        <f>L211</f>
        <v>0</v>
      </c>
      <c r="M210" s="4">
        <f>M211+M213</f>
        <v>111409.7</v>
      </c>
      <c r="N210" s="4">
        <f t="shared" si="41"/>
        <v>408090.3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419500</v>
      </c>
      <c r="I211" s="8">
        <f>I212</f>
        <v>111409.7</v>
      </c>
      <c r="J211" s="8">
        <f>J212</f>
        <v>111409.7</v>
      </c>
      <c r="K211" s="8">
        <f>K212</f>
        <v>0</v>
      </c>
      <c r="L211" s="8">
        <f>L212</f>
        <v>0</v>
      </c>
      <c r="M211" s="8">
        <f>M212</f>
        <v>111409.7</v>
      </c>
      <c r="N211" s="8">
        <f t="shared" si="41"/>
        <v>308090.3</v>
      </c>
      <c r="O211" s="8">
        <v>0</v>
      </c>
    </row>
    <row r="212" spans="1:15" s="83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31" t="s">
        <v>406</v>
      </c>
      <c r="H212" s="8">
        <v>419500</v>
      </c>
      <c r="I212" s="8">
        <v>111409.7</v>
      </c>
      <c r="J212" s="8">
        <v>111409.7</v>
      </c>
      <c r="K212" s="8">
        <v>0</v>
      </c>
      <c r="L212" s="8">
        <v>0</v>
      </c>
      <c r="M212" s="8">
        <v>111409.7</v>
      </c>
      <c r="N212" s="8">
        <f t="shared" si="41"/>
        <v>308090.3</v>
      </c>
      <c r="O212" s="8">
        <v>0</v>
      </c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100000</v>
      </c>
      <c r="I213" s="8">
        <f>I214+I215</f>
        <v>0</v>
      </c>
      <c r="J213" s="8">
        <f>J214+J215</f>
        <v>0</v>
      </c>
      <c r="K213" s="8">
        <f>K214</f>
        <v>0</v>
      </c>
      <c r="L213" s="8">
        <f>L214</f>
        <v>0</v>
      </c>
      <c r="M213" s="8">
        <f>M214+M215</f>
        <v>0</v>
      </c>
      <c r="N213" s="8">
        <f>H213-J213</f>
        <v>100000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406</v>
      </c>
      <c r="H214" s="8">
        <v>100000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100000</v>
      </c>
      <c r="O214" s="8">
        <v>0</v>
      </c>
    </row>
    <row r="215" spans="1:15" s="83" customFormat="1" ht="20.25" customHeight="1" hidden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443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1"/>
        <v>0</v>
      </c>
      <c r="O215" s="8">
        <v>0</v>
      </c>
    </row>
    <row r="216" spans="1:254" s="68" customFormat="1" ht="31.5" customHeight="1" hidden="1">
      <c r="A216" s="1" t="s">
        <v>456</v>
      </c>
      <c r="B216" s="2">
        <v>951</v>
      </c>
      <c r="C216" s="2" t="s">
        <v>64</v>
      </c>
      <c r="D216" s="3" t="s">
        <v>454</v>
      </c>
      <c r="E216" s="3" t="s">
        <v>1</v>
      </c>
      <c r="F216" s="3" t="s">
        <v>1</v>
      </c>
      <c r="G216" s="3" t="s">
        <v>1</v>
      </c>
      <c r="H216" s="4">
        <f aca="true" t="shared" si="54" ref="H216:M216">H217</f>
        <v>0</v>
      </c>
      <c r="I216" s="4">
        <f t="shared" si="54"/>
        <v>0</v>
      </c>
      <c r="J216" s="4">
        <f t="shared" si="54"/>
        <v>0</v>
      </c>
      <c r="K216" s="4">
        <f t="shared" si="54"/>
        <v>0</v>
      </c>
      <c r="L216" s="4">
        <f t="shared" si="54"/>
        <v>0</v>
      </c>
      <c r="M216" s="4">
        <f t="shared" si="54"/>
        <v>0</v>
      </c>
      <c r="N216" s="4">
        <f aca="true" t="shared" si="55" ref="N216:N223">H216-J216</f>
        <v>0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 hidden="1">
      <c r="A217" s="5" t="s">
        <v>14</v>
      </c>
      <c r="B217" s="6">
        <v>951</v>
      </c>
      <c r="C217" s="6" t="s">
        <v>64</v>
      </c>
      <c r="D217" s="7" t="s">
        <v>454</v>
      </c>
      <c r="E217" s="7" t="s">
        <v>16</v>
      </c>
      <c r="F217" s="7">
        <v>220</v>
      </c>
      <c r="G217" s="7" t="s">
        <v>1</v>
      </c>
      <c r="H217" s="8">
        <f>H218+H219+H220</f>
        <v>0</v>
      </c>
      <c r="I217" s="8">
        <f>I218+I219+I220</f>
        <v>0</v>
      </c>
      <c r="J217" s="8">
        <f>J218+J219+J220</f>
        <v>0</v>
      </c>
      <c r="K217" s="8">
        <f>K219</f>
        <v>0</v>
      </c>
      <c r="L217" s="8">
        <f>L219</f>
        <v>0</v>
      </c>
      <c r="M217" s="8">
        <f>M218+M219+M220</f>
        <v>0</v>
      </c>
      <c r="N217" s="8">
        <f t="shared" si="55"/>
        <v>0</v>
      </c>
      <c r="O217" s="8">
        <v>0</v>
      </c>
    </row>
    <row r="218" spans="1:15" s="83" customFormat="1" ht="20.25" customHeight="1" hidden="1">
      <c r="A218" s="5" t="s">
        <v>24</v>
      </c>
      <c r="B218" s="6">
        <v>951</v>
      </c>
      <c r="C218" s="6" t="s">
        <v>64</v>
      </c>
      <c r="D218" s="7" t="s">
        <v>454</v>
      </c>
      <c r="E218" s="7" t="s">
        <v>16</v>
      </c>
      <c r="F218" s="7">
        <v>225</v>
      </c>
      <c r="G218" s="31" t="s">
        <v>406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>H218-J218</f>
        <v>0</v>
      </c>
      <c r="O218" s="8">
        <v>0</v>
      </c>
    </row>
    <row r="219" spans="1:15" s="83" customFormat="1" ht="20.25" customHeight="1" hidden="1">
      <c r="A219" s="5" t="s">
        <v>24</v>
      </c>
      <c r="B219" s="6">
        <v>951</v>
      </c>
      <c r="C219" s="6" t="s">
        <v>64</v>
      </c>
      <c r="D219" s="7" t="s">
        <v>454</v>
      </c>
      <c r="E219" s="7" t="s">
        <v>16</v>
      </c>
      <c r="F219" s="7">
        <v>225</v>
      </c>
      <c r="G219" s="31" t="s">
        <v>443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55"/>
        <v>0</v>
      </c>
      <c r="O219" s="8">
        <v>0</v>
      </c>
    </row>
    <row r="220" spans="1:15" s="83" customFormat="1" ht="20.25" customHeight="1" hidden="1">
      <c r="A220" s="5" t="s">
        <v>24</v>
      </c>
      <c r="B220" s="6">
        <v>951</v>
      </c>
      <c r="C220" s="6" t="s">
        <v>64</v>
      </c>
      <c r="D220" s="7" t="s">
        <v>454</v>
      </c>
      <c r="E220" s="7" t="s">
        <v>16</v>
      </c>
      <c r="F220" s="7">
        <v>226</v>
      </c>
      <c r="G220" s="31" t="s">
        <v>406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>H220-J220</f>
        <v>0</v>
      </c>
      <c r="O220" s="8">
        <v>0</v>
      </c>
    </row>
    <row r="221" spans="1:254" s="68" customFormat="1" ht="33" customHeight="1">
      <c r="A221" s="1" t="s">
        <v>418</v>
      </c>
      <c r="B221" s="2">
        <v>951</v>
      </c>
      <c r="C221" s="2" t="s">
        <v>64</v>
      </c>
      <c r="D221" s="3" t="s">
        <v>417</v>
      </c>
      <c r="E221" s="3" t="s">
        <v>1</v>
      </c>
      <c r="F221" s="3" t="s">
        <v>1</v>
      </c>
      <c r="G221" s="3" t="s">
        <v>1</v>
      </c>
      <c r="H221" s="4">
        <f aca="true" t="shared" si="56" ref="H221:M221">H222</f>
        <v>10000</v>
      </c>
      <c r="I221" s="4">
        <f t="shared" si="56"/>
        <v>0</v>
      </c>
      <c r="J221" s="4">
        <f t="shared" si="56"/>
        <v>0</v>
      </c>
      <c r="K221" s="4">
        <f t="shared" si="56"/>
        <v>0</v>
      </c>
      <c r="L221" s="4">
        <f t="shared" si="56"/>
        <v>0</v>
      </c>
      <c r="M221" s="4">
        <f t="shared" si="56"/>
        <v>0</v>
      </c>
      <c r="N221" s="4">
        <f t="shared" si="55"/>
        <v>10000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64</v>
      </c>
      <c r="D222" s="7" t="s">
        <v>417</v>
      </c>
      <c r="E222" s="7" t="s">
        <v>16</v>
      </c>
      <c r="F222" s="7">
        <v>220</v>
      </c>
      <c r="G222" s="7" t="s">
        <v>1</v>
      </c>
      <c r="H222" s="8">
        <f>H223</f>
        <v>10000</v>
      </c>
      <c r="I222" s="8">
        <f>I223</f>
        <v>0</v>
      </c>
      <c r="J222" s="8">
        <f>J223</f>
        <v>0</v>
      </c>
      <c r="K222" s="8">
        <f>K224</f>
        <v>0</v>
      </c>
      <c r="L222" s="8">
        <f>L224</f>
        <v>0</v>
      </c>
      <c r="M222" s="8">
        <f>M223</f>
        <v>0</v>
      </c>
      <c r="N222" s="8">
        <f t="shared" si="55"/>
        <v>10000</v>
      </c>
      <c r="O222" s="8">
        <v>0</v>
      </c>
    </row>
    <row r="223" spans="1:15" s="83" customFormat="1" ht="22.5" customHeight="1">
      <c r="A223" s="5" t="s">
        <v>17</v>
      </c>
      <c r="B223" s="6">
        <v>951</v>
      </c>
      <c r="C223" s="6" t="s">
        <v>64</v>
      </c>
      <c r="D223" s="7" t="s">
        <v>417</v>
      </c>
      <c r="E223" s="7" t="s">
        <v>16</v>
      </c>
      <c r="F223" s="7">
        <v>226</v>
      </c>
      <c r="G223" s="31" t="s">
        <v>406</v>
      </c>
      <c r="H223" s="8">
        <v>10000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55"/>
        <v>10000</v>
      </c>
      <c r="O223" s="8">
        <v>0</v>
      </c>
    </row>
    <row r="224" spans="1:254" s="68" customFormat="1" ht="45.75" customHeight="1">
      <c r="A224" s="1" t="s">
        <v>324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809900</v>
      </c>
      <c r="I224" s="4">
        <f>I225+I230</f>
        <v>40905.86</v>
      </c>
      <c r="J224" s="4">
        <f>J225+J230</f>
        <v>40905.86</v>
      </c>
      <c r="K224" s="4">
        <f>K225</f>
        <v>0</v>
      </c>
      <c r="L224" s="4">
        <f>L225</f>
        <v>0</v>
      </c>
      <c r="M224" s="4">
        <f>M225+M230</f>
        <v>40905.86</v>
      </c>
      <c r="N224" s="4">
        <f>N225+N230</f>
        <v>768994.14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689900</v>
      </c>
      <c r="I225" s="8">
        <f>I227+I228+I229</f>
        <v>40905.86</v>
      </c>
      <c r="J225" s="8">
        <f>J227+J228+J229</f>
        <v>40905.86</v>
      </c>
      <c r="K225" s="8">
        <f>K226</f>
        <v>0</v>
      </c>
      <c r="L225" s="8">
        <f>L226</f>
        <v>0</v>
      </c>
      <c r="M225" s="8">
        <f>M227+M228+M229</f>
        <v>40905.86</v>
      </c>
      <c r="N225" s="8">
        <f t="shared" si="41"/>
        <v>648994.14</v>
      </c>
      <c r="O225" s="8">
        <v>0</v>
      </c>
    </row>
    <row r="226" spans="1:15" s="83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89</v>
      </c>
      <c r="H226" s="8">
        <v>0</v>
      </c>
      <c r="I226" s="112">
        <v>0</v>
      </c>
      <c r="J226" s="112">
        <v>0</v>
      </c>
      <c r="K226" s="8">
        <v>0</v>
      </c>
      <c r="L226" s="8">
        <v>0</v>
      </c>
      <c r="M226" s="112">
        <v>0</v>
      </c>
      <c r="N226" s="8">
        <f t="shared" si="41"/>
        <v>0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406</v>
      </c>
      <c r="H227" s="8">
        <v>689900</v>
      </c>
      <c r="I227" s="8">
        <v>40905.86</v>
      </c>
      <c r="J227" s="8">
        <v>40905.86</v>
      </c>
      <c r="K227" s="8">
        <v>0</v>
      </c>
      <c r="L227" s="8">
        <v>0</v>
      </c>
      <c r="M227" s="8">
        <v>40905.86</v>
      </c>
      <c r="N227" s="8">
        <f t="shared" si="41"/>
        <v>648994.14</v>
      </c>
      <c r="O227" s="8">
        <v>0</v>
      </c>
    </row>
    <row r="228" spans="1:15" s="83" customFormat="1" ht="22.5" customHeight="1" hidden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443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>H228-J228</f>
        <v>0</v>
      </c>
      <c r="O228" s="8">
        <v>0</v>
      </c>
    </row>
    <row r="229" spans="1:15" s="83" customFormat="1" ht="22.5" customHeight="1" hidden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31" t="s">
        <v>406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15" s="83" customFormat="1" ht="21" customHeight="1">
      <c r="A230" s="5" t="s">
        <v>372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120000</v>
      </c>
      <c r="I230" s="8">
        <f>I231+I233</f>
        <v>0</v>
      </c>
      <c r="J230" s="8">
        <f>J231+J233</f>
        <v>0</v>
      </c>
      <c r="K230" s="8">
        <f>K231</f>
        <v>0</v>
      </c>
      <c r="L230" s="8">
        <f>L231</f>
        <v>0</v>
      </c>
      <c r="M230" s="8">
        <f>M231+M233</f>
        <v>0</v>
      </c>
      <c r="N230" s="8">
        <f t="shared" si="41"/>
        <v>120000</v>
      </c>
      <c r="O230" s="8">
        <v>0</v>
      </c>
    </row>
    <row r="231" spans="1:15" s="83" customFormat="1" ht="19.5" customHeight="1" hidden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120000</v>
      </c>
      <c r="I231" s="112">
        <f>I232</f>
        <v>0</v>
      </c>
      <c r="J231" s="112">
        <f>J232</f>
        <v>0</v>
      </c>
      <c r="K231" s="8">
        <f>K232</f>
        <v>0</v>
      </c>
      <c r="L231" s="8">
        <f>L232</f>
        <v>0</v>
      </c>
      <c r="M231" s="112">
        <f>M232</f>
        <v>0</v>
      </c>
      <c r="N231" s="8">
        <f t="shared" si="41"/>
        <v>120000</v>
      </c>
      <c r="O231" s="8">
        <v>0</v>
      </c>
    </row>
    <row r="232" spans="1:15" s="83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120000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 t="shared" si="41"/>
        <v>120000</v>
      </c>
      <c r="O232" s="8">
        <v>0</v>
      </c>
    </row>
    <row r="233" spans="1:15" s="83" customFormat="1" ht="22.5" customHeight="1" hidden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346</v>
      </c>
      <c r="G233" s="7">
        <v>100</v>
      </c>
      <c r="H233" s="8">
        <v>0</v>
      </c>
      <c r="I233" s="8">
        <v>0</v>
      </c>
      <c r="J233" s="8">
        <v>0</v>
      </c>
      <c r="K233" s="8">
        <f>K234</f>
        <v>0</v>
      </c>
      <c r="L233" s="8">
        <f>L234</f>
        <v>0</v>
      </c>
      <c r="M233" s="8">
        <v>0</v>
      </c>
      <c r="N233" s="8">
        <f t="shared" si="41"/>
        <v>0</v>
      </c>
      <c r="O233" s="8">
        <v>0</v>
      </c>
    </row>
    <row r="234" spans="1:15" s="83" customFormat="1" ht="34.5" customHeight="1" hidden="1">
      <c r="A234" s="5" t="s">
        <v>432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1"/>
        <v>0</v>
      </c>
      <c r="O234" s="8">
        <v>0</v>
      </c>
    </row>
    <row r="235" spans="1:254" s="68" customFormat="1" ht="21.75" customHeight="1">
      <c r="A235" s="1" t="s">
        <v>419</v>
      </c>
      <c r="B235" s="2">
        <v>951</v>
      </c>
      <c r="C235" s="2" t="s">
        <v>64</v>
      </c>
      <c r="D235" s="3" t="s">
        <v>342</v>
      </c>
      <c r="E235" s="3" t="s">
        <v>1</v>
      </c>
      <c r="F235" s="3" t="s">
        <v>1</v>
      </c>
      <c r="G235" s="3" t="s">
        <v>1</v>
      </c>
      <c r="H235" s="4">
        <f aca="true" t="shared" si="57" ref="H235:M235">H236</f>
        <v>50000</v>
      </c>
      <c r="I235" s="4">
        <f t="shared" si="57"/>
        <v>0</v>
      </c>
      <c r="J235" s="4">
        <f t="shared" si="57"/>
        <v>0</v>
      </c>
      <c r="K235" s="4">
        <f t="shared" si="57"/>
        <v>0</v>
      </c>
      <c r="L235" s="4">
        <f t="shared" si="57"/>
        <v>0</v>
      </c>
      <c r="M235" s="4">
        <f t="shared" si="57"/>
        <v>0</v>
      </c>
      <c r="N235" s="4">
        <f t="shared" si="41"/>
        <v>50000</v>
      </c>
      <c r="O235" s="4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1" customHeight="1">
      <c r="A236" s="5" t="s">
        <v>14</v>
      </c>
      <c r="B236" s="6">
        <v>951</v>
      </c>
      <c r="C236" s="6" t="s">
        <v>64</v>
      </c>
      <c r="D236" s="7" t="s">
        <v>342</v>
      </c>
      <c r="E236" s="7" t="s">
        <v>16</v>
      </c>
      <c r="F236" s="7">
        <v>220</v>
      </c>
      <c r="G236" s="7" t="s">
        <v>1</v>
      </c>
      <c r="H236" s="8">
        <f>H237+H238</f>
        <v>50000</v>
      </c>
      <c r="I236" s="8">
        <f>I237+I238</f>
        <v>0</v>
      </c>
      <c r="J236" s="8">
        <f>J237+J238</f>
        <v>0</v>
      </c>
      <c r="K236" s="8">
        <f>K238</f>
        <v>0</v>
      </c>
      <c r="L236" s="8">
        <f>L238</f>
        <v>0</v>
      </c>
      <c r="M236" s="8">
        <f>M237+M238</f>
        <v>0</v>
      </c>
      <c r="N236" s="8">
        <f t="shared" si="41"/>
        <v>50000</v>
      </c>
      <c r="O236" s="8">
        <v>0</v>
      </c>
    </row>
    <row r="237" spans="1:15" s="83" customFormat="1" ht="22.5" customHeight="1">
      <c r="A237" s="5" t="s">
        <v>17</v>
      </c>
      <c r="B237" s="6">
        <v>951</v>
      </c>
      <c r="C237" s="6" t="s">
        <v>64</v>
      </c>
      <c r="D237" s="7" t="s">
        <v>342</v>
      </c>
      <c r="E237" s="7" t="s">
        <v>16</v>
      </c>
      <c r="F237" s="7">
        <v>226</v>
      </c>
      <c r="G237" s="31" t="s">
        <v>406</v>
      </c>
      <c r="H237" s="8">
        <v>50000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1"/>
        <v>50000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342</v>
      </c>
      <c r="E238" s="7" t="s">
        <v>16</v>
      </c>
      <c r="F238" s="7">
        <v>226</v>
      </c>
      <c r="G238" s="31" t="s">
        <v>443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1"/>
        <v>0</v>
      </c>
      <c r="O238" s="8">
        <v>0</v>
      </c>
    </row>
    <row r="239" spans="1:254" s="68" customFormat="1" ht="24.75" customHeight="1" hidden="1">
      <c r="A239" s="1" t="s">
        <v>323</v>
      </c>
      <c r="B239" s="2">
        <v>951</v>
      </c>
      <c r="C239" s="2" t="s">
        <v>64</v>
      </c>
      <c r="D239" s="3" t="s">
        <v>322</v>
      </c>
      <c r="E239" s="7"/>
      <c r="F239" s="7"/>
      <c r="G239" s="7"/>
      <c r="H239" s="4">
        <f>H240+H244+H242</f>
        <v>0</v>
      </c>
      <c r="I239" s="4">
        <f>I240+I244+I242</f>
        <v>0</v>
      </c>
      <c r="J239" s="4">
        <f>J240+J244+J242</f>
        <v>0</v>
      </c>
      <c r="K239" s="4">
        <f>K240+K244+K242</f>
        <v>0</v>
      </c>
      <c r="L239" s="4">
        <f>L240+L244+L242</f>
        <v>0</v>
      </c>
      <c r="M239" s="4">
        <f>M240+M244+M242</f>
        <v>0</v>
      </c>
      <c r="N239" s="8">
        <f t="shared" si="41"/>
        <v>0</v>
      </c>
      <c r="O239" s="8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0.25" customHeight="1" hidden="1">
      <c r="A240" s="5" t="s">
        <v>14</v>
      </c>
      <c r="B240" s="6">
        <v>951</v>
      </c>
      <c r="C240" s="6" t="s">
        <v>64</v>
      </c>
      <c r="D240" s="7" t="s">
        <v>322</v>
      </c>
      <c r="E240" s="7" t="s">
        <v>16</v>
      </c>
      <c r="F240" s="7" t="s">
        <v>15</v>
      </c>
      <c r="G240" s="7" t="s">
        <v>1</v>
      </c>
      <c r="H240" s="8">
        <f aca="true" t="shared" si="58" ref="H240:M240">H241</f>
        <v>0</v>
      </c>
      <c r="I240" s="8">
        <f t="shared" si="58"/>
        <v>0</v>
      </c>
      <c r="J240" s="8">
        <f t="shared" si="58"/>
        <v>0</v>
      </c>
      <c r="K240" s="8">
        <f t="shared" si="58"/>
        <v>0</v>
      </c>
      <c r="L240" s="8">
        <f t="shared" si="58"/>
        <v>0</v>
      </c>
      <c r="M240" s="8">
        <f t="shared" si="58"/>
        <v>0</v>
      </c>
      <c r="N240" s="8">
        <f t="shared" si="41"/>
        <v>0</v>
      </c>
      <c r="O240" s="8">
        <v>0</v>
      </c>
    </row>
    <row r="241" spans="1:15" s="83" customFormat="1" ht="19.5" customHeight="1" hidden="1">
      <c r="A241" s="5" t="s">
        <v>24</v>
      </c>
      <c r="B241" s="6">
        <v>951</v>
      </c>
      <c r="C241" s="6" t="s">
        <v>64</v>
      </c>
      <c r="D241" s="7" t="s">
        <v>322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1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59" ref="H242:M242">H243</f>
        <v>0</v>
      </c>
      <c r="I242" s="8">
        <f t="shared" si="59"/>
        <v>0</v>
      </c>
      <c r="J242" s="8">
        <f t="shared" si="59"/>
        <v>0</v>
      </c>
      <c r="K242" s="8">
        <f t="shared" si="59"/>
        <v>0</v>
      </c>
      <c r="L242" s="8">
        <f t="shared" si="59"/>
        <v>0</v>
      </c>
      <c r="M242" s="8">
        <f t="shared" si="59"/>
        <v>0</v>
      </c>
      <c r="N242" s="8">
        <f t="shared" si="41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1"/>
        <v>0</v>
      </c>
      <c r="O243" s="8">
        <v>0</v>
      </c>
    </row>
    <row r="244" spans="1:15" s="83" customFormat="1" ht="20.25" customHeight="1" hidden="1">
      <c r="A244" s="5" t="s">
        <v>19</v>
      </c>
      <c r="B244" s="6">
        <v>951</v>
      </c>
      <c r="C244" s="6" t="s">
        <v>64</v>
      </c>
      <c r="D244" s="7" t="s">
        <v>322</v>
      </c>
      <c r="E244" s="7" t="s">
        <v>16</v>
      </c>
      <c r="F244" s="7" t="s">
        <v>20</v>
      </c>
      <c r="G244" s="7" t="s">
        <v>1</v>
      </c>
      <c r="H244" s="8">
        <f aca="true" t="shared" si="60" ref="H244:M244">H245</f>
        <v>0</v>
      </c>
      <c r="I244" s="8">
        <f t="shared" si="60"/>
        <v>0</v>
      </c>
      <c r="J244" s="8">
        <f t="shared" si="60"/>
        <v>0</v>
      </c>
      <c r="K244" s="8">
        <f t="shared" si="60"/>
        <v>0</v>
      </c>
      <c r="L244" s="8">
        <f t="shared" si="60"/>
        <v>0</v>
      </c>
      <c r="M244" s="8">
        <f t="shared" si="60"/>
        <v>0</v>
      </c>
      <c r="N244" s="8">
        <f t="shared" si="41"/>
        <v>0</v>
      </c>
      <c r="O244" s="8">
        <v>0</v>
      </c>
    </row>
    <row r="245" spans="1:15" s="83" customFormat="1" ht="18.75" customHeight="1" hidden="1">
      <c r="A245" s="5" t="s">
        <v>19</v>
      </c>
      <c r="B245" s="6">
        <v>951</v>
      </c>
      <c r="C245" s="6" t="s">
        <v>64</v>
      </c>
      <c r="D245" s="7" t="s">
        <v>322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1"/>
        <v>0</v>
      </c>
      <c r="O245" s="8">
        <v>0</v>
      </c>
    </row>
    <row r="246" spans="1:254" s="68" customFormat="1" ht="32.25" customHeight="1">
      <c r="A246" s="1" t="s">
        <v>421</v>
      </c>
      <c r="B246" s="2">
        <v>951</v>
      </c>
      <c r="C246" s="2" t="s">
        <v>64</v>
      </c>
      <c r="D246" s="3" t="s">
        <v>420</v>
      </c>
      <c r="E246" s="3" t="s">
        <v>1</v>
      </c>
      <c r="F246" s="3" t="s">
        <v>1</v>
      </c>
      <c r="G246" s="3" t="s">
        <v>1</v>
      </c>
      <c r="H246" s="4">
        <f aca="true" t="shared" si="61" ref="H246:M246">H247</f>
        <v>10000</v>
      </c>
      <c r="I246" s="4">
        <f t="shared" si="61"/>
        <v>0</v>
      </c>
      <c r="J246" s="4">
        <f t="shared" si="61"/>
        <v>0</v>
      </c>
      <c r="K246" s="4">
        <f t="shared" si="61"/>
        <v>0</v>
      </c>
      <c r="L246" s="4">
        <f t="shared" si="61"/>
        <v>0</v>
      </c>
      <c r="M246" s="4">
        <f t="shared" si="61"/>
        <v>0</v>
      </c>
      <c r="N246" s="4">
        <f>H246-J246</f>
        <v>10000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64</v>
      </c>
      <c r="D247" s="7" t="s">
        <v>420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83" customFormat="1" ht="22.5" customHeight="1">
      <c r="A248" s="5" t="s">
        <v>24</v>
      </c>
      <c r="B248" s="6">
        <v>951</v>
      </c>
      <c r="C248" s="6" t="s">
        <v>64</v>
      </c>
      <c r="D248" s="7" t="s">
        <v>420</v>
      </c>
      <c r="E248" s="7" t="s">
        <v>16</v>
      </c>
      <c r="F248" s="7">
        <v>225</v>
      </c>
      <c r="G248" s="31" t="s">
        <v>406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83" customFormat="1" ht="22.5" customHeight="1" hidden="1">
      <c r="A249" s="5" t="s">
        <v>17</v>
      </c>
      <c r="B249" s="6">
        <v>951</v>
      </c>
      <c r="C249" s="6" t="s">
        <v>64</v>
      </c>
      <c r="D249" s="7" t="s">
        <v>420</v>
      </c>
      <c r="E249" s="7" t="s">
        <v>16</v>
      </c>
      <c r="F249" s="7">
        <v>226</v>
      </c>
      <c r="G249" s="31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68" customFormat="1" ht="70.5" customHeight="1">
      <c r="A250" s="1" t="s">
        <v>118</v>
      </c>
      <c r="B250" s="2">
        <v>951</v>
      </c>
      <c r="C250" s="2" t="s">
        <v>340</v>
      </c>
      <c r="D250" s="30" t="s">
        <v>119</v>
      </c>
      <c r="E250" s="3" t="s">
        <v>1</v>
      </c>
      <c r="F250" s="3" t="s">
        <v>1</v>
      </c>
      <c r="G250" s="3" t="s">
        <v>1</v>
      </c>
      <c r="H250" s="4">
        <f>H251</f>
        <v>15000</v>
      </c>
      <c r="I250" s="4">
        <f aca="true" t="shared" si="62" ref="I250:M251">I251</f>
        <v>0</v>
      </c>
      <c r="J250" s="4">
        <f t="shared" si="62"/>
        <v>0</v>
      </c>
      <c r="K250" s="4">
        <f t="shared" si="62"/>
        <v>0</v>
      </c>
      <c r="L250" s="4">
        <f t="shared" si="62"/>
        <v>0</v>
      </c>
      <c r="M250" s="4">
        <f t="shared" si="62"/>
        <v>0</v>
      </c>
      <c r="N250" s="4">
        <f aca="true" t="shared" si="63" ref="N250:N265">H250-J250</f>
        <v>15000</v>
      </c>
      <c r="O250" s="4">
        <v>0</v>
      </c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</row>
    <row r="251" spans="1:15" s="83" customFormat="1" ht="21" customHeight="1">
      <c r="A251" s="5" t="s">
        <v>14</v>
      </c>
      <c r="B251" s="6">
        <v>951</v>
      </c>
      <c r="C251" s="6" t="s">
        <v>340</v>
      </c>
      <c r="D251" s="31" t="s">
        <v>119</v>
      </c>
      <c r="E251" s="7" t="s">
        <v>16</v>
      </c>
      <c r="F251" s="7" t="s">
        <v>15</v>
      </c>
      <c r="G251" s="7" t="s">
        <v>1</v>
      </c>
      <c r="H251" s="8">
        <f>H252</f>
        <v>15000</v>
      </c>
      <c r="I251" s="8">
        <f t="shared" si="62"/>
        <v>0</v>
      </c>
      <c r="J251" s="8">
        <f t="shared" si="62"/>
        <v>0</v>
      </c>
      <c r="K251" s="8">
        <f t="shared" si="62"/>
        <v>0</v>
      </c>
      <c r="L251" s="8">
        <f t="shared" si="62"/>
        <v>0</v>
      </c>
      <c r="M251" s="8">
        <f t="shared" si="62"/>
        <v>0</v>
      </c>
      <c r="N251" s="8">
        <f t="shared" si="63"/>
        <v>15000</v>
      </c>
      <c r="O251" s="8">
        <v>0</v>
      </c>
    </row>
    <row r="252" spans="1:15" s="83" customFormat="1" ht="18" customHeight="1">
      <c r="A252" s="5" t="s">
        <v>17</v>
      </c>
      <c r="B252" s="6">
        <v>951</v>
      </c>
      <c r="C252" s="6" t="s">
        <v>340</v>
      </c>
      <c r="D252" s="31" t="s">
        <v>119</v>
      </c>
      <c r="E252" s="7" t="s">
        <v>16</v>
      </c>
      <c r="F252" s="7" t="s">
        <v>18</v>
      </c>
      <c r="G252" s="7">
        <v>100</v>
      </c>
      <c r="H252" s="8">
        <v>15000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63"/>
        <v>15000</v>
      </c>
      <c r="O252" s="8">
        <v>0</v>
      </c>
    </row>
    <row r="253" spans="1:15" s="83" customFormat="1" ht="30.75" customHeight="1">
      <c r="A253" s="1" t="s">
        <v>447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>H254+H258</f>
        <v>6393900</v>
      </c>
      <c r="I253" s="4">
        <f>I254+I258</f>
        <v>812000</v>
      </c>
      <c r="J253" s="4">
        <f>J254+J258</f>
        <v>812000</v>
      </c>
      <c r="K253" s="4">
        <f>K254+K258</f>
        <v>0</v>
      </c>
      <c r="L253" s="4">
        <f>L254+L258</f>
        <v>0</v>
      </c>
      <c r="M253" s="4">
        <f>M254+M258</f>
        <v>812000</v>
      </c>
      <c r="N253" s="4">
        <f t="shared" si="63"/>
        <v>5581900</v>
      </c>
      <c r="O253" s="4">
        <v>0</v>
      </c>
    </row>
    <row r="254" spans="1:15" s="83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6393900</v>
      </c>
      <c r="I254" s="8">
        <f>I255+I256+I257</f>
        <v>812000</v>
      </c>
      <c r="J254" s="8">
        <f>J255+J256+J257</f>
        <v>812000</v>
      </c>
      <c r="K254" s="8">
        <f>K255</f>
        <v>0</v>
      </c>
      <c r="L254" s="8">
        <f>L255</f>
        <v>0</v>
      </c>
      <c r="M254" s="8">
        <f>M255+M256+M257</f>
        <v>812000</v>
      </c>
      <c r="N254" s="8">
        <f t="shared" si="63"/>
        <v>5581900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6393900</v>
      </c>
      <c r="I255" s="8">
        <v>812000</v>
      </c>
      <c r="J255" s="8">
        <v>812000</v>
      </c>
      <c r="K255" s="8">
        <v>0</v>
      </c>
      <c r="L255" s="8">
        <v>0</v>
      </c>
      <c r="M255" s="8">
        <v>812000</v>
      </c>
      <c r="N255" s="8">
        <f t="shared" si="63"/>
        <v>5581900</v>
      </c>
      <c r="O255" s="8">
        <v>0</v>
      </c>
    </row>
    <row r="256" spans="1:15" s="83" customFormat="1" ht="30.75" customHeight="1" hidden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H256-J256</f>
        <v>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63"/>
        <v>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63"/>
        <v>0</v>
      </c>
      <c r="O259" s="8">
        <v>0</v>
      </c>
    </row>
    <row r="260" spans="1:15" s="83" customFormat="1" ht="48" customHeight="1" hidden="1">
      <c r="A260" s="1" t="s">
        <v>325</v>
      </c>
      <c r="B260" s="2">
        <v>951</v>
      </c>
      <c r="C260" s="2" t="s">
        <v>66</v>
      </c>
      <c r="D260" s="3" t="s">
        <v>351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64" ref="I260:J267">I261</f>
        <v>0</v>
      </c>
      <c r="J260" s="4">
        <f t="shared" si="64"/>
        <v>0</v>
      </c>
      <c r="K260" s="4">
        <f aca="true" t="shared" si="65" ref="K260:O267">K261</f>
        <v>0</v>
      </c>
      <c r="L260" s="4">
        <f t="shared" si="65"/>
        <v>0</v>
      </c>
      <c r="M260" s="4">
        <f t="shared" si="65"/>
        <v>0</v>
      </c>
      <c r="N260" s="4">
        <f t="shared" si="63"/>
        <v>0</v>
      </c>
      <c r="O260" s="4">
        <v>0</v>
      </c>
    </row>
    <row r="261" spans="1:15" s="83" customFormat="1" ht="24.75" customHeight="1" hidden="1">
      <c r="A261" s="5" t="s">
        <v>53</v>
      </c>
      <c r="B261" s="6">
        <v>951</v>
      </c>
      <c r="C261" s="6" t="s">
        <v>66</v>
      </c>
      <c r="D261" s="7" t="s">
        <v>351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64"/>
        <v>0</v>
      </c>
      <c r="J261" s="8">
        <f t="shared" si="64"/>
        <v>0</v>
      </c>
      <c r="K261" s="8">
        <f t="shared" si="65"/>
        <v>0</v>
      </c>
      <c r="L261" s="8">
        <f t="shared" si="65"/>
        <v>0</v>
      </c>
      <c r="M261" s="8">
        <f t="shared" si="65"/>
        <v>0</v>
      </c>
      <c r="N261" s="8">
        <f t="shared" si="63"/>
        <v>0</v>
      </c>
      <c r="O261" s="8">
        <v>0</v>
      </c>
    </row>
    <row r="262" spans="1:15" s="83" customFormat="1" ht="30" customHeight="1" hidden="1">
      <c r="A262" s="5" t="s">
        <v>56</v>
      </c>
      <c r="B262" s="6">
        <v>951</v>
      </c>
      <c r="C262" s="6" t="s">
        <v>66</v>
      </c>
      <c r="D262" s="7" t="s">
        <v>351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63"/>
        <v>0</v>
      </c>
      <c r="O262" s="8">
        <v>0</v>
      </c>
    </row>
    <row r="263" spans="1:15" s="83" customFormat="1" ht="48" customHeight="1" hidden="1">
      <c r="A263" s="1" t="s">
        <v>325</v>
      </c>
      <c r="B263" s="2">
        <v>951</v>
      </c>
      <c r="C263" s="2" t="s">
        <v>66</v>
      </c>
      <c r="D263" s="3" t="s">
        <v>351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64"/>
        <v>0</v>
      </c>
      <c r="J263" s="4">
        <f t="shared" si="64"/>
        <v>0</v>
      </c>
      <c r="K263" s="4">
        <f t="shared" si="65"/>
        <v>0</v>
      </c>
      <c r="L263" s="4">
        <f t="shared" si="65"/>
        <v>0</v>
      </c>
      <c r="M263" s="4">
        <f t="shared" si="65"/>
        <v>0</v>
      </c>
      <c r="N263" s="4">
        <f t="shared" si="63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351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64"/>
        <v>0</v>
      </c>
      <c r="J264" s="8">
        <f t="shared" si="64"/>
        <v>0</v>
      </c>
      <c r="K264" s="8">
        <f t="shared" si="65"/>
        <v>0</v>
      </c>
      <c r="L264" s="8">
        <f t="shared" si="65"/>
        <v>0</v>
      </c>
      <c r="M264" s="8">
        <f t="shared" si="65"/>
        <v>0</v>
      </c>
      <c r="N264" s="8">
        <f t="shared" si="63"/>
        <v>0</v>
      </c>
      <c r="O264" s="8">
        <v>0</v>
      </c>
    </row>
    <row r="265" spans="1:15" s="83" customFormat="1" ht="36" customHeight="1" hidden="1">
      <c r="A265" s="5" t="s">
        <v>56</v>
      </c>
      <c r="B265" s="6">
        <v>951</v>
      </c>
      <c r="C265" s="6" t="s">
        <v>66</v>
      </c>
      <c r="D265" s="7" t="s">
        <v>351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63"/>
        <v>0</v>
      </c>
      <c r="O265" s="8">
        <v>0</v>
      </c>
    </row>
    <row r="266" spans="1:15" s="83" customFormat="1" ht="72.75" customHeight="1" hidden="1">
      <c r="A266" s="1" t="s">
        <v>484</v>
      </c>
      <c r="B266" s="2">
        <v>951</v>
      </c>
      <c r="C266" s="2" t="s">
        <v>66</v>
      </c>
      <c r="D266" s="2">
        <v>1010071180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64"/>
        <v>0</v>
      </c>
      <c r="J266" s="4">
        <f t="shared" si="64"/>
        <v>0</v>
      </c>
      <c r="K266" s="4">
        <f t="shared" si="65"/>
        <v>0</v>
      </c>
      <c r="L266" s="4">
        <f t="shared" si="65"/>
        <v>0</v>
      </c>
      <c r="M266" s="4">
        <f t="shared" si="65"/>
        <v>0</v>
      </c>
      <c r="N266" s="4">
        <f t="shared" si="65"/>
        <v>0</v>
      </c>
      <c r="O266" s="4">
        <f t="shared" si="65"/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6">
        <v>1010071180</v>
      </c>
      <c r="E267" s="7">
        <v>612</v>
      </c>
      <c r="F267" s="7" t="s">
        <v>54</v>
      </c>
      <c r="G267" s="7" t="s">
        <v>1</v>
      </c>
      <c r="H267" s="8">
        <f>H268</f>
        <v>0</v>
      </c>
      <c r="I267" s="8">
        <f t="shared" si="64"/>
        <v>0</v>
      </c>
      <c r="J267" s="8">
        <f t="shared" si="64"/>
        <v>0</v>
      </c>
      <c r="K267" s="8">
        <f t="shared" si="65"/>
        <v>0</v>
      </c>
      <c r="L267" s="8">
        <f t="shared" si="65"/>
        <v>0</v>
      </c>
      <c r="M267" s="8">
        <f t="shared" si="65"/>
        <v>0</v>
      </c>
      <c r="N267" s="8">
        <f t="shared" si="65"/>
        <v>0</v>
      </c>
      <c r="O267" s="8">
        <f t="shared" si="65"/>
        <v>0</v>
      </c>
    </row>
    <row r="268" spans="1:15" s="83" customFormat="1" ht="30" customHeight="1" hidden="1">
      <c r="A268" s="5" t="s">
        <v>56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57</v>
      </c>
      <c r="G268" s="7">
        <v>325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>H268-I268</f>
        <v>0</v>
      </c>
      <c r="O268" s="8">
        <f>I268-J268</f>
        <v>0</v>
      </c>
    </row>
    <row r="269" spans="1:254" s="68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66" ref="I272:O272">I273</f>
        <v>0</v>
      </c>
      <c r="J272" s="8">
        <f t="shared" si="66"/>
        <v>0</v>
      </c>
      <c r="K272" s="8">
        <f t="shared" si="66"/>
        <v>0</v>
      </c>
      <c r="L272" s="8">
        <f t="shared" si="66"/>
        <v>0</v>
      </c>
      <c r="M272" s="8">
        <f t="shared" si="66"/>
        <v>0</v>
      </c>
      <c r="N272" s="8">
        <f t="shared" si="66"/>
        <v>0</v>
      </c>
      <c r="O272" s="8">
        <f t="shared" si="66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104" t="s">
        <v>403</v>
      </c>
      <c r="B274" s="60">
        <v>450</v>
      </c>
      <c r="C274" s="243" t="s">
        <v>144</v>
      </c>
      <c r="D274" s="244"/>
      <c r="E274" s="244"/>
      <c r="F274" s="244"/>
      <c r="G274" s="245"/>
      <c r="H274" s="62" t="s">
        <v>144</v>
      </c>
      <c r="I274" s="62" t="s">
        <v>144</v>
      </c>
      <c r="J274" s="108">
        <v>1267072.85</v>
      </c>
      <c r="K274" s="108"/>
      <c r="L274" s="108"/>
      <c r="M274" s="108">
        <v>1267072.85</v>
      </c>
      <c r="N274" s="62" t="s">
        <v>144</v>
      </c>
      <c r="O274" s="62" t="s">
        <v>144</v>
      </c>
    </row>
    <row r="275" spans="1:15" ht="17.25" customHeight="1">
      <c r="A275" s="5"/>
      <c r="B275" s="6"/>
      <c r="C275" s="7"/>
      <c r="D275" s="7"/>
      <c r="E275" s="7"/>
      <c r="F275" s="68">
        <v>221</v>
      </c>
      <c r="G275" s="7"/>
      <c r="H275" s="8">
        <f>H17+H103</f>
        <v>55000</v>
      </c>
      <c r="I275" s="8">
        <f>I17+I103</f>
        <v>987.83</v>
      </c>
      <c r="J275" s="8">
        <f>J17+J103</f>
        <v>987.83</v>
      </c>
      <c r="K275" s="90">
        <v>0</v>
      </c>
      <c r="L275" s="90">
        <v>0</v>
      </c>
      <c r="M275" s="8">
        <f>M17+M103</f>
        <v>987.83</v>
      </c>
      <c r="N275" s="8">
        <f>N17+N103</f>
        <v>54012.17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223</v>
      </c>
      <c r="G276" s="7"/>
      <c r="H276" s="8">
        <f>H18+H31+H212</f>
        <v>497000</v>
      </c>
      <c r="I276" s="8">
        <f>I18+I31+I212</f>
        <v>111409.7</v>
      </c>
      <c r="J276" s="8">
        <f>J18+J31+J212</f>
        <v>111409.7</v>
      </c>
      <c r="K276" s="90">
        <f aca="true" t="shared" si="67" ref="H276:L277">K18</f>
        <v>0</v>
      </c>
      <c r="L276" s="90">
        <f t="shared" si="67"/>
        <v>0</v>
      </c>
      <c r="M276" s="8">
        <f>M18+M31+M212</f>
        <v>111409.7</v>
      </c>
      <c r="N276" s="8">
        <f>N18+N31+N212</f>
        <v>385590.3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224</v>
      </c>
      <c r="G277" s="7"/>
      <c r="H277" s="8">
        <f t="shared" si="67"/>
        <v>0</v>
      </c>
      <c r="I277" s="8">
        <f>I19</f>
        <v>0</v>
      </c>
      <c r="J277" s="8">
        <f>J19</f>
        <v>0</v>
      </c>
      <c r="K277" s="90">
        <f t="shared" si="67"/>
        <v>0</v>
      </c>
      <c r="L277" s="90">
        <f t="shared" si="67"/>
        <v>0</v>
      </c>
      <c r="M277" s="8">
        <f>M19</f>
        <v>0</v>
      </c>
      <c r="N277" s="8">
        <f>N19</f>
        <v>0</v>
      </c>
      <c r="O277" s="90">
        <v>0</v>
      </c>
    </row>
    <row r="278" spans="1:15" ht="15">
      <c r="A278" s="66"/>
      <c r="B278" s="6"/>
      <c r="C278" s="67"/>
      <c r="D278" s="68"/>
      <c r="E278" s="68"/>
      <c r="F278" s="68">
        <v>225</v>
      </c>
      <c r="H278" s="69">
        <f>H20+H104+H131+H132+H199+H205+H206+H214+H215+H218+H219+H227+H228+H248</f>
        <v>1060400</v>
      </c>
      <c r="I278" s="69">
        <f>I20+I104+I131+I132+I199+I205+I206+I214+I215+I218+I219+I227+I228+I248</f>
        <v>42855.86</v>
      </c>
      <c r="J278" s="69">
        <f>J20+J104+J131+J132+J199+J205+J206+J214+J215+J218+J219+J227+J228+J248</f>
        <v>42855.86</v>
      </c>
      <c r="K278" s="69">
        <f>K20+K132+K159+K180+K238</f>
        <v>0</v>
      </c>
      <c r="L278" s="69">
        <f>L20+L132+L159+L180+L238</f>
        <v>0</v>
      </c>
      <c r="M278" s="69">
        <f>M20+M104+M131+M132+M199+M205+M206+M214+M215+M218+M219+M227+M228+M248</f>
        <v>42855.86</v>
      </c>
      <c r="N278" s="69">
        <f>N20+N104+N131+N132+N199+N205+N206+N214+N215+N218+N219+N227+N228+N248</f>
        <v>1017544.14</v>
      </c>
      <c r="O278" s="69">
        <f>O20+O132+O159+O238</f>
        <v>0</v>
      </c>
    </row>
    <row r="279" spans="1:15" ht="15">
      <c r="A279" s="66"/>
      <c r="B279" s="6"/>
      <c r="C279" s="67"/>
      <c r="D279" s="68"/>
      <c r="E279" s="68"/>
      <c r="F279" s="68">
        <v>226</v>
      </c>
      <c r="H279" s="69">
        <f>H21+H34+H67+H73+H74+H77+H78+H252+H122+H133+H154+H155+H220+H223+H229+H237+H238</f>
        <v>542000</v>
      </c>
      <c r="I279" s="69">
        <f>I21+I34+I67+I73+I74+I77+I78+I252+I122+I133+I154+I155+I220+I223+I229+I237+I238</f>
        <v>7165</v>
      </c>
      <c r="J279" s="69">
        <f>J21+J34+J67+J73+J74+J77+J78+J252+J122+J133+J154+J155+J220+J223+J229+J237+J238</f>
        <v>7165</v>
      </c>
      <c r="K279" s="69">
        <v>0</v>
      </c>
      <c r="L279" s="14">
        <v>0</v>
      </c>
      <c r="M279" s="69">
        <f>M21+M34+M67+M73+M74+M77+M78+M252+M122+M133+M154+M155+M220+M223+M229+M237+M238</f>
        <v>7165</v>
      </c>
      <c r="N279" s="69">
        <f>N21+N34+N67+N73+N74+N77+N78+N252+N122+N133+N154+N155+N220+N223+N229+N237+N238</f>
        <v>534835</v>
      </c>
      <c r="O279" s="14">
        <f>O21+O252+O55+O110+O113+O119+O122+O133+O148+O166+O80+O154</f>
        <v>0</v>
      </c>
    </row>
    <row r="280" spans="1:15" ht="15">
      <c r="A280" s="66"/>
      <c r="B280" s="6"/>
      <c r="C280" s="67"/>
      <c r="D280" s="68"/>
      <c r="E280" s="68"/>
      <c r="F280" s="68">
        <v>227</v>
      </c>
      <c r="H280" s="69">
        <f>H113+H125</f>
        <v>2000</v>
      </c>
      <c r="I280" s="69">
        <f>I113+I125</f>
        <v>0</v>
      </c>
      <c r="J280" s="69">
        <f>J113+J125</f>
        <v>0</v>
      </c>
      <c r="K280" s="69">
        <v>0</v>
      </c>
      <c r="L280" s="14">
        <v>0</v>
      </c>
      <c r="M280" s="69">
        <f>M113+M125</f>
        <v>0</v>
      </c>
      <c r="N280" s="69">
        <f>N113+N125</f>
        <v>2000</v>
      </c>
      <c r="O280" s="14">
        <v>0</v>
      </c>
    </row>
    <row r="281" spans="1:15" ht="15">
      <c r="A281" s="66"/>
      <c r="B281" s="6"/>
      <c r="C281" s="67"/>
      <c r="D281" s="68"/>
      <c r="E281" s="68"/>
      <c r="F281" s="68">
        <v>241</v>
      </c>
      <c r="H281" s="69">
        <f>H255+H256+H268</f>
        <v>6393900</v>
      </c>
      <c r="I281" s="69">
        <f>I255+I256+I268</f>
        <v>812000</v>
      </c>
      <c r="J281" s="69">
        <f>J255+J256+J268</f>
        <v>812000</v>
      </c>
      <c r="K281" s="69">
        <f>K30+K57+K58+K81+K88+K270+K22+K85</f>
        <v>0</v>
      </c>
      <c r="L281" s="14">
        <f>L30+L57+L58+L81+L88+L270+L22+L85</f>
        <v>0</v>
      </c>
      <c r="M281" s="69">
        <f>M255+M256+M268</f>
        <v>812000</v>
      </c>
      <c r="N281" s="69">
        <f>N255+N256+N268</f>
        <v>5581900</v>
      </c>
      <c r="O281" s="69">
        <f>O51+O62+O88</f>
        <v>0</v>
      </c>
    </row>
    <row r="282" spans="1:15" ht="15">
      <c r="A282" s="66"/>
      <c r="B282" s="6"/>
      <c r="C282" s="67"/>
      <c r="D282" s="68"/>
      <c r="E282" s="68"/>
      <c r="F282" s="68">
        <v>251</v>
      </c>
      <c r="H282" s="69">
        <f>H40+H46+H93+H96+H202</f>
        <v>131700</v>
      </c>
      <c r="I282" s="69">
        <f>I40+I46+I93+I96+I202</f>
        <v>18790</v>
      </c>
      <c r="J282" s="69">
        <f>J40+J46+J93+J96+J202</f>
        <v>18790</v>
      </c>
      <c r="K282" s="69">
        <v>0</v>
      </c>
      <c r="L282" s="14">
        <v>0</v>
      </c>
      <c r="M282" s="69">
        <f>M40+M46+M93+M96+M202</f>
        <v>18790</v>
      </c>
      <c r="N282" s="69">
        <f>N40+N46+N93+N96+N202</f>
        <v>112910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266</v>
      </c>
      <c r="H283" s="69">
        <f>H9+H100</f>
        <v>2000</v>
      </c>
      <c r="I283" s="69">
        <f>I9+I100</f>
        <v>1921.95</v>
      </c>
      <c r="J283" s="69">
        <f>J9+J100</f>
        <v>1921.95</v>
      </c>
      <c r="K283" s="69">
        <v>0</v>
      </c>
      <c r="L283" s="14">
        <v>0</v>
      </c>
      <c r="M283" s="69">
        <f>M9+M100</f>
        <v>1921.95</v>
      </c>
      <c r="N283" s="69">
        <f>N9+N100</f>
        <v>78.04999999999995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291</v>
      </c>
      <c r="H284" s="69">
        <f>H63+H85</f>
        <v>80000</v>
      </c>
      <c r="I284" s="69">
        <f>I63+I85</f>
        <v>19185</v>
      </c>
      <c r="J284" s="69">
        <f>J63+J85</f>
        <v>19185</v>
      </c>
      <c r="K284" s="69">
        <f>K31+K58+K59+K82+K89+K271+K23+K87</f>
        <v>0</v>
      </c>
      <c r="L284" s="14">
        <f>L31+L58+L59+L82+L89+L271+L23+L87</f>
        <v>0</v>
      </c>
      <c r="M284" s="69">
        <f>M63+M85</f>
        <v>19185</v>
      </c>
      <c r="N284" s="69">
        <f>N63+N85</f>
        <v>60815</v>
      </c>
      <c r="O284" s="69">
        <f>O52+O63+O89</f>
        <v>0</v>
      </c>
    </row>
    <row r="285" spans="1:15" ht="15">
      <c r="A285" s="66"/>
      <c r="B285" s="6"/>
      <c r="C285" s="67"/>
      <c r="D285" s="68"/>
      <c r="E285" s="68"/>
      <c r="F285" s="68">
        <v>292</v>
      </c>
      <c r="H285" s="69">
        <f>H64</f>
        <v>0</v>
      </c>
      <c r="I285" s="69">
        <f>I64</f>
        <v>0</v>
      </c>
      <c r="J285" s="69">
        <f>J64</f>
        <v>0</v>
      </c>
      <c r="K285" s="69">
        <f>K32+K59+K60+K83+K90+K272+K24+K88</f>
        <v>0</v>
      </c>
      <c r="L285" s="14">
        <f>L32+L59+L60+L83+L90+L272+L24+L88</f>
        <v>0</v>
      </c>
      <c r="M285" s="69">
        <f>M64</f>
        <v>0</v>
      </c>
      <c r="N285" s="69">
        <f>N64</f>
        <v>0</v>
      </c>
      <c r="O285" s="69">
        <f>O53+O64+O90</f>
        <v>0</v>
      </c>
    </row>
    <row r="286" spans="1:15" ht="15">
      <c r="A286" s="66"/>
      <c r="B286" s="6"/>
      <c r="C286" s="67"/>
      <c r="D286" s="68"/>
      <c r="E286" s="68"/>
      <c r="F286" s="68">
        <v>296</v>
      </c>
      <c r="H286" s="69">
        <f>H52</f>
        <v>5000</v>
      </c>
      <c r="I286" s="69">
        <f>I52</f>
        <v>0</v>
      </c>
      <c r="J286" s="69">
        <f>J52</f>
        <v>0</v>
      </c>
      <c r="K286" s="69">
        <v>0</v>
      </c>
      <c r="L286" s="14">
        <v>0</v>
      </c>
      <c r="M286" s="69">
        <f>M52</f>
        <v>0</v>
      </c>
      <c r="N286" s="69">
        <f>N52</f>
        <v>5000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297</v>
      </c>
      <c r="H287" s="69">
        <f>H49+H89+H90</f>
        <v>20000</v>
      </c>
      <c r="I287" s="69">
        <f>I49+I89+I90</f>
        <v>0</v>
      </c>
      <c r="J287" s="69">
        <f>J49+J89+J90</f>
        <v>0</v>
      </c>
      <c r="K287" s="69">
        <v>0</v>
      </c>
      <c r="L287" s="14">
        <v>0</v>
      </c>
      <c r="M287" s="69">
        <f>M49+M89+M90</f>
        <v>0</v>
      </c>
      <c r="N287" s="69">
        <f>N49+N89+N90</f>
        <v>20000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310</v>
      </c>
      <c r="H288" s="69">
        <f>H26+H209+H232</f>
        <v>910300</v>
      </c>
      <c r="I288" s="69">
        <f>I26+I209+I232</f>
        <v>0</v>
      </c>
      <c r="J288" s="69">
        <f>J26+J209+J232</f>
        <v>0</v>
      </c>
      <c r="K288" s="85">
        <v>0</v>
      </c>
      <c r="L288" s="86">
        <v>0</v>
      </c>
      <c r="M288" s="69">
        <f>M26+M209+M232</f>
        <v>0</v>
      </c>
      <c r="N288" s="69">
        <f>N26+N232</f>
        <v>120000</v>
      </c>
      <c r="O288" s="14">
        <v>0</v>
      </c>
    </row>
    <row r="289" spans="1:15" ht="15">
      <c r="A289" s="66"/>
      <c r="B289" s="6"/>
      <c r="C289" s="67"/>
      <c r="D289" s="68"/>
      <c r="E289" s="68"/>
      <c r="F289" s="68">
        <v>346</v>
      </c>
      <c r="H289" s="69">
        <f>H29+H37+H70+H107+H233</f>
        <v>13200</v>
      </c>
      <c r="I289" s="69">
        <f>I29+I37+I70+I107+I233</f>
        <v>0</v>
      </c>
      <c r="J289" s="69">
        <f>J29+J37+J70+J107+J233</f>
        <v>0</v>
      </c>
      <c r="K289" s="85">
        <v>0</v>
      </c>
      <c r="L289" s="86">
        <v>0</v>
      </c>
      <c r="M289" s="69">
        <f>M29+M37+M70+M107+M233</f>
        <v>0</v>
      </c>
      <c r="N289" s="69">
        <f>N29+N37+N70+N107</f>
        <v>13200</v>
      </c>
      <c r="O289" s="14">
        <v>0</v>
      </c>
    </row>
    <row r="290" spans="1:15" ht="15">
      <c r="A290" s="66"/>
      <c r="B290" s="6"/>
      <c r="C290" s="67"/>
      <c r="D290" s="251" t="s">
        <v>75</v>
      </c>
      <c r="E290" s="252"/>
      <c r="F290" s="253"/>
      <c r="H290" s="69">
        <f>H5+H15+H32+H60+H65+H68+H111+H117+H120+H123+H129+H156+H197+H203+H210+H216+H221+H224+H235+H246+H250+H253+H266</f>
        <v>14954300</v>
      </c>
      <c r="I290" s="69">
        <f>I5+I15+I32+I60+I65+I68+I111+I117+I120+I123+I129+I156+I197+I203+I210+I216+I221+I224+I235+I246+I250+I253+I266</f>
        <v>1349193.21</v>
      </c>
      <c r="J290" s="69">
        <f>J5+J15+J32+J60+J65+J68+J111+J117+J120+J123+J129+J156+J197+J203+J210+J216+J221+J224+J235+J246+J250+J253+J266</f>
        <v>1349193.21</v>
      </c>
      <c r="K290" s="69">
        <f>K5+K15+K32+K60+K111+K117+K120+K156+K210+K235+K250+K253</f>
        <v>0</v>
      </c>
      <c r="L290" s="69">
        <f>L5+L15+L32+L60+L111+L117+L120+L156+L210+L235+L250+L253</f>
        <v>0</v>
      </c>
      <c r="M290" s="69">
        <f>M5+M15+M32+M60+M65+M68+M111+M117+M120+M123+M129+M156+M197+M203+M210+M216+M221+M224+M235+M246+M250+M253+M266</f>
        <v>1349193.21</v>
      </c>
      <c r="N290" s="69">
        <f>N5+N15+N32+N60+N65+N68+N111+N117+N120+N123+N129+N156+N197+N203+N210+N216+N221+N224+N235+N246+N250+N253+N266</f>
        <v>13605106.79</v>
      </c>
      <c r="O290" s="69">
        <f>O5+O15+O250+O111+O114+O117+O120+O129+O156+O163+O210+O235+O239+O253+O260+O263+O269</f>
        <v>0</v>
      </c>
    </row>
    <row r="291" spans="1:254" s="15" customFormat="1" ht="15">
      <c r="A291" s="70"/>
      <c r="B291" s="71"/>
      <c r="C291" s="72"/>
      <c r="D291" s="254" t="s">
        <v>76</v>
      </c>
      <c r="E291" s="255"/>
      <c r="F291" s="256"/>
      <c r="G291" s="72"/>
      <c r="H291" s="73">
        <f>H35+H38+H44+H47+H50+H71+H75+H91+H94+H97+H152+H200</f>
        <v>518600</v>
      </c>
      <c r="I291" s="73">
        <f>I35+I38+I44+I47+I50+I71+I75+I91+I94+I97+I152+I200</f>
        <v>41996.729999999996</v>
      </c>
      <c r="J291" s="73">
        <f>J35+J38+J44+J47+J50+J71+J75+J91+J94+J97+J152+J200</f>
        <v>41996.729999999996</v>
      </c>
      <c r="K291" s="73">
        <f>K35+K50+K75+K91+K97</f>
        <v>0</v>
      </c>
      <c r="L291" s="73">
        <f>L35+L50+L75+L91+L97</f>
        <v>0</v>
      </c>
      <c r="M291" s="73">
        <f>M35+M38+M44+M47+M50+M71+M75+M91+M94+M97+M152+M200</f>
        <v>41996.729999999996</v>
      </c>
      <c r="N291" s="73">
        <f>N35+N38+N44+N47+N50+N71+N75+N91+N94+N97+N152+N200</f>
        <v>476603.27</v>
      </c>
      <c r="O291" s="16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66"/>
      <c r="B292" s="6"/>
      <c r="C292" s="67"/>
      <c r="D292" s="257" t="s">
        <v>77</v>
      </c>
      <c r="E292" s="257"/>
      <c r="F292" s="257"/>
      <c r="H292" s="69">
        <f aca="true" t="shared" si="68" ref="H292:N292">H290+H291</f>
        <v>15472900</v>
      </c>
      <c r="I292" s="69">
        <f t="shared" si="68"/>
        <v>1391189.94</v>
      </c>
      <c r="J292" s="69">
        <f t="shared" si="68"/>
        <v>1391189.94</v>
      </c>
      <c r="K292" s="69">
        <f t="shared" si="68"/>
        <v>0</v>
      </c>
      <c r="L292" s="69">
        <f t="shared" si="68"/>
        <v>0</v>
      </c>
      <c r="M292" s="69">
        <f t="shared" si="68"/>
        <v>1391189.94</v>
      </c>
      <c r="N292" s="69">
        <f t="shared" si="68"/>
        <v>14081710.059999999</v>
      </c>
      <c r="O292" s="14">
        <f>O36+O39+O42+O54+O57+O76+O98+O124</f>
        <v>0</v>
      </c>
    </row>
    <row r="293" spans="1:254" s="17" customFormat="1" ht="15">
      <c r="A293" s="74"/>
      <c r="B293" s="75"/>
      <c r="C293" s="76"/>
      <c r="D293" s="76"/>
      <c r="E293" s="76"/>
      <c r="F293" s="76"/>
      <c r="G293" s="76"/>
      <c r="H293" s="107"/>
      <c r="I293" s="76"/>
      <c r="J293" s="76"/>
      <c r="K293" s="76"/>
      <c r="M293" s="27"/>
      <c r="N293" s="18"/>
      <c r="O293" s="1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66"/>
      <c r="B294" s="6"/>
      <c r="C294" s="246" t="s">
        <v>78</v>
      </c>
      <c r="D294" s="247"/>
      <c r="E294" s="247"/>
      <c r="F294" s="77">
        <v>210</v>
      </c>
      <c r="H294" s="69">
        <f>H295+H296+H297</f>
        <v>5528700</v>
      </c>
      <c r="I294" s="69">
        <f>I295+I296+I297</f>
        <v>355589.81999999995</v>
      </c>
      <c r="J294" s="69">
        <f>J295+J296+J297</f>
        <v>355589.81999999995</v>
      </c>
      <c r="K294" s="69">
        <f>K295+K296+K297</f>
        <v>0</v>
      </c>
      <c r="L294" s="86">
        <v>0</v>
      </c>
      <c r="M294" s="69">
        <f>M295+M296+M297</f>
        <v>355589.81999999995</v>
      </c>
      <c r="N294" s="69">
        <f>N295+N296+N297</f>
        <v>5173110.18</v>
      </c>
    </row>
    <row r="295" spans="1:15" ht="15">
      <c r="A295" s="66"/>
      <c r="B295" s="6"/>
      <c r="C295" s="67"/>
      <c r="D295" s="67"/>
      <c r="E295" s="67"/>
      <c r="F295" s="67">
        <v>211</v>
      </c>
      <c r="H295" s="78">
        <f>H7</f>
        <v>3880900</v>
      </c>
      <c r="I295" s="78">
        <f>I7+I8</f>
        <v>291795.04</v>
      </c>
      <c r="J295" s="78">
        <f>J7+J8</f>
        <v>291795.04</v>
      </c>
      <c r="K295" s="85">
        <v>0</v>
      </c>
      <c r="L295" s="86">
        <v>0</v>
      </c>
      <c r="M295" s="78">
        <f>M7</f>
        <v>291795.04</v>
      </c>
      <c r="N295" s="78">
        <f>N7</f>
        <v>3589104.96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212</v>
      </c>
      <c r="H296" s="8">
        <f>H13</f>
        <v>365500</v>
      </c>
      <c r="I296" s="8">
        <f>I13</f>
        <v>0</v>
      </c>
      <c r="J296" s="8">
        <f>J13</f>
        <v>0</v>
      </c>
      <c r="K296" s="85">
        <v>0</v>
      </c>
      <c r="L296" s="86">
        <v>0</v>
      </c>
      <c r="M296" s="8">
        <f>M13</f>
        <v>0</v>
      </c>
      <c r="N296" s="8">
        <f>N13</f>
        <v>365500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213</v>
      </c>
      <c r="H297" s="8">
        <f>H10</f>
        <v>1282300</v>
      </c>
      <c r="I297" s="8">
        <f>I10</f>
        <v>63794.78</v>
      </c>
      <c r="J297" s="8">
        <f>J10</f>
        <v>63794.78</v>
      </c>
      <c r="K297" s="85">
        <v>0</v>
      </c>
      <c r="L297" s="86">
        <v>0</v>
      </c>
      <c r="M297" s="8">
        <f>M10</f>
        <v>63794.78</v>
      </c>
      <c r="N297" s="8">
        <f>N10</f>
        <v>1218505.22</v>
      </c>
      <c r="O297" s="14">
        <v>0</v>
      </c>
    </row>
    <row r="298" spans="1:11" ht="15">
      <c r="A298" s="66"/>
      <c r="B298" s="6"/>
      <c r="C298" s="67"/>
      <c r="D298" s="67"/>
      <c r="E298" s="67"/>
      <c r="F298" s="67"/>
      <c r="J298" s="67"/>
      <c r="K298" s="67"/>
    </row>
    <row r="299" spans="4:15" ht="15">
      <c r="D299" s="10" t="s">
        <v>430</v>
      </c>
      <c r="F299" s="10">
        <v>211</v>
      </c>
      <c r="H299" s="69">
        <f>H99</f>
        <v>161500</v>
      </c>
      <c r="I299" s="69">
        <f>I99</f>
        <v>17090</v>
      </c>
      <c r="J299" s="69">
        <f>J99</f>
        <v>17090</v>
      </c>
      <c r="K299" s="86">
        <v>0</v>
      </c>
      <c r="L299" s="86">
        <v>0</v>
      </c>
      <c r="M299" s="69">
        <f>M99</f>
        <v>17090</v>
      </c>
      <c r="N299" s="69">
        <f>N99</f>
        <v>144410</v>
      </c>
      <c r="O299" s="14">
        <v>0</v>
      </c>
    </row>
    <row r="300" spans="6:15" ht="15">
      <c r="F300" s="10">
        <v>213</v>
      </c>
      <c r="H300" s="69">
        <f>H101</f>
        <v>49400</v>
      </c>
      <c r="I300" s="69">
        <f>I101</f>
        <v>4194.78</v>
      </c>
      <c r="J300" s="69">
        <f>J101</f>
        <v>4194.78</v>
      </c>
      <c r="K300" s="86">
        <v>0</v>
      </c>
      <c r="L300" s="86">
        <v>0</v>
      </c>
      <c r="M300" s="69">
        <f>M101</f>
        <v>4194.78</v>
      </c>
      <c r="N300" s="69">
        <f>N101</f>
        <v>45205.22</v>
      </c>
      <c r="O300" s="14">
        <v>0</v>
      </c>
    </row>
    <row r="301" ht="15">
      <c r="J301" s="67"/>
    </row>
    <row r="302" spans="4:15" ht="15">
      <c r="D302" s="10" t="s">
        <v>431</v>
      </c>
      <c r="F302" s="10">
        <v>211</v>
      </c>
      <c r="H302" s="69">
        <f>H8</f>
        <v>0</v>
      </c>
      <c r="I302" s="69">
        <f>I8</f>
        <v>0</v>
      </c>
      <c r="J302" s="69">
        <f>J8</f>
        <v>0</v>
      </c>
      <c r="K302" s="86">
        <v>0</v>
      </c>
      <c r="L302" s="86">
        <v>0</v>
      </c>
      <c r="M302" s="69">
        <f>M8</f>
        <v>0</v>
      </c>
      <c r="N302" s="69">
        <f>N8</f>
        <v>0</v>
      </c>
      <c r="O302" s="14">
        <v>0</v>
      </c>
    </row>
    <row r="303" spans="6:15" ht="15">
      <c r="F303" s="10">
        <v>212</v>
      </c>
      <c r="H303" s="69">
        <f>H14</f>
        <v>0</v>
      </c>
      <c r="I303" s="69">
        <f>I14</f>
        <v>0</v>
      </c>
      <c r="J303" s="69">
        <f>J14</f>
        <v>0</v>
      </c>
      <c r="K303" s="69">
        <f>K14</f>
        <v>0</v>
      </c>
      <c r="L303" s="86">
        <v>0</v>
      </c>
      <c r="M303" s="69">
        <f>M14</f>
        <v>0</v>
      </c>
      <c r="N303" s="69">
        <f>N14</f>
        <v>0</v>
      </c>
      <c r="O303" s="14">
        <v>0</v>
      </c>
    </row>
    <row r="304" spans="6:15" ht="15">
      <c r="F304" s="10">
        <v>213</v>
      </c>
      <c r="H304" s="69">
        <f>H11</f>
        <v>0</v>
      </c>
      <c r="I304" s="69">
        <f>I11</f>
        <v>0</v>
      </c>
      <c r="J304" s="69">
        <f>J11</f>
        <v>0</v>
      </c>
      <c r="K304" s="86">
        <v>0</v>
      </c>
      <c r="L304" s="86">
        <v>0</v>
      </c>
      <c r="M304" s="69">
        <f>M11</f>
        <v>0</v>
      </c>
      <c r="N304" s="69">
        <f>N11</f>
        <v>0</v>
      </c>
      <c r="O304" s="14">
        <v>0</v>
      </c>
    </row>
    <row r="305" ht="15" hidden="1">
      <c r="J305" s="67"/>
    </row>
    <row r="306" ht="15" hidden="1">
      <c r="J306" s="67"/>
    </row>
    <row r="307" ht="15" hidden="1">
      <c r="J307" s="67"/>
    </row>
    <row r="308" ht="15" hidden="1">
      <c r="J308" s="67"/>
    </row>
    <row r="309" ht="15" hidden="1">
      <c r="J309" s="67"/>
    </row>
    <row r="310" ht="15" hidden="1">
      <c r="J310" s="67"/>
    </row>
    <row r="311" spans="1:15" ht="15">
      <c r="A311" s="20"/>
      <c r="B311" s="21"/>
      <c r="C311" s="22"/>
      <c r="D311" s="22"/>
      <c r="E311" s="22"/>
      <c r="F311" s="22"/>
      <c r="G311" s="87"/>
      <c r="H311" s="88"/>
      <c r="I311" s="87"/>
      <c r="J311" s="87"/>
      <c r="K311" s="22"/>
      <c r="L311" s="22"/>
      <c r="M311" s="28"/>
      <c r="N311" s="23"/>
      <c r="O311" s="23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83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83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83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254" s="22" customFormat="1" ht="15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</sheetData>
  <sheetProtection/>
  <mergeCells count="13">
    <mergeCell ref="C274:G274"/>
    <mergeCell ref="C294:E294"/>
    <mergeCell ref="D3:I3"/>
    <mergeCell ref="D290:F290"/>
    <mergeCell ref="D291:F291"/>
    <mergeCell ref="D292:F292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FL18" sqref="FL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381</v>
      </c>
    </row>
    <row r="2" spans="1:166" s="35" customFormat="1" ht="36.75" customHeight="1">
      <c r="A2" s="299" t="s">
        <v>158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1"/>
    </row>
    <row r="3" spans="1:166" s="35" customFormat="1" ht="33.75" customHeight="1">
      <c r="A3" s="270" t="s">
        <v>157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1" t="s">
        <v>378</v>
      </c>
      <c r="AQ3" s="271"/>
      <c r="AR3" s="271"/>
      <c r="AS3" s="271"/>
      <c r="AT3" s="271"/>
      <c r="AU3" s="271"/>
      <c r="AV3" s="275" t="s">
        <v>379</v>
      </c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75" t="s">
        <v>380</v>
      </c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7"/>
      <c r="CF3" s="291" t="s">
        <v>155</v>
      </c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75" t="s">
        <v>154</v>
      </c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4"/>
    </row>
    <row r="4" spans="1:166" s="35" customFormat="1" ht="74.2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  <c r="AQ4" s="271"/>
      <c r="AR4" s="271"/>
      <c r="AS4" s="271"/>
      <c r="AT4" s="271"/>
      <c r="AU4" s="271"/>
      <c r="AV4" s="278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80"/>
      <c r="BL4" s="278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80"/>
      <c r="CF4" s="271" t="s">
        <v>377</v>
      </c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 t="s">
        <v>153</v>
      </c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 t="s">
        <v>152</v>
      </c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 t="s">
        <v>151</v>
      </c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85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7"/>
    </row>
    <row r="5" spans="1:166" s="35" customFormat="1" ht="18.75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>
        <v>2</v>
      </c>
      <c r="AQ5" s="269"/>
      <c r="AR5" s="269"/>
      <c r="AS5" s="269"/>
      <c r="AT5" s="269"/>
      <c r="AU5" s="269"/>
      <c r="AV5" s="272">
        <v>3</v>
      </c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4"/>
      <c r="BL5" s="272">
        <v>4</v>
      </c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4"/>
      <c r="CF5" s="269">
        <v>5</v>
      </c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>
        <v>6</v>
      </c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>
        <v>7</v>
      </c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>
        <v>8</v>
      </c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72">
        <v>9</v>
      </c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2"/>
    </row>
    <row r="6" spans="1:166" s="35" customFormat="1" ht="45.75" customHeight="1">
      <c r="A6" s="265" t="s">
        <v>150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4" t="s">
        <v>404</v>
      </c>
      <c r="AQ6" s="264"/>
      <c r="AR6" s="264"/>
      <c r="AS6" s="264"/>
      <c r="AT6" s="264"/>
      <c r="AU6" s="264"/>
      <c r="AV6" s="259" t="s">
        <v>144</v>
      </c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1"/>
      <c r="BL6" s="259">
        <v>0</v>
      </c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1"/>
      <c r="CF6" s="258">
        <f>CF16+CF11</f>
        <v>-1267072.85</v>
      </c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>
        <f>CF6</f>
        <v>-1267072.85</v>
      </c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9">
        <f>ET16</f>
        <v>1267072.8499999996</v>
      </c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1"/>
    </row>
    <row r="7" spans="1:166" s="35" customFormat="1" ht="32.25" customHeight="1">
      <c r="A7" s="263" t="s">
        <v>149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4"/>
      <c r="AQ7" s="264"/>
      <c r="AR7" s="264"/>
      <c r="AS7" s="264"/>
      <c r="AT7" s="264"/>
      <c r="AU7" s="264"/>
      <c r="AV7" s="259" t="s">
        <v>144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1"/>
      <c r="BL7" s="25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1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9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1"/>
    </row>
    <row r="8" spans="1:166" s="35" customFormat="1" ht="32.25" customHeight="1">
      <c r="A8" s="262" t="s">
        <v>148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128" t="s">
        <v>147</v>
      </c>
      <c r="AQ8" s="128"/>
      <c r="AR8" s="128"/>
      <c r="AS8" s="128"/>
      <c r="AT8" s="128"/>
      <c r="AU8" s="128"/>
      <c r="AV8" s="259" t="s">
        <v>144</v>
      </c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1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1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s="35" customFormat="1" ht="32.25" customHeight="1">
      <c r="A9" s="262" t="s">
        <v>385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128"/>
      <c r="AQ9" s="128"/>
      <c r="AR9" s="128"/>
      <c r="AS9" s="128"/>
      <c r="AT9" s="128"/>
      <c r="AU9" s="128"/>
      <c r="AV9" s="259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1"/>
      <c r="BL9" s="259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1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9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1"/>
    </row>
    <row r="10" spans="1:166" s="35" customFormat="1" ht="32.25" customHeight="1">
      <c r="A10" s="262" t="s">
        <v>382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128"/>
      <c r="AQ10" s="128"/>
      <c r="AR10" s="128"/>
      <c r="AS10" s="128"/>
      <c r="AT10" s="128"/>
      <c r="AU10" s="128"/>
      <c r="AV10" s="259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1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1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s="35" customFormat="1" ht="32.25" customHeight="1">
      <c r="A11" s="266" t="s">
        <v>383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8"/>
      <c r="AP11" s="292"/>
      <c r="AQ11" s="293"/>
      <c r="AR11" s="293"/>
      <c r="AS11" s="293"/>
      <c r="AT11" s="293"/>
      <c r="AU11" s="294"/>
      <c r="AV11" s="296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8"/>
      <c r="BL11" s="259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8"/>
      <c r="CF11" s="259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1"/>
      <c r="CW11" s="259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1"/>
      <c r="DN11" s="259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1"/>
      <c r="EE11" s="259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1"/>
      <c r="ET11" s="259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1"/>
    </row>
    <row r="12" spans="1:166" s="35" customFormat="1" ht="32.25" customHeight="1">
      <c r="A12" s="295" t="s">
        <v>384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128"/>
      <c r="AQ12" s="128"/>
      <c r="AR12" s="128"/>
      <c r="AS12" s="128"/>
      <c r="AT12" s="128"/>
      <c r="AU12" s="128"/>
      <c r="AV12" s="259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1"/>
      <c r="BL12" s="259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1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9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1"/>
    </row>
    <row r="13" spans="1:166" s="35" customFormat="1" ht="32.25" customHeight="1">
      <c r="A13" s="262" t="s">
        <v>146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128" t="s">
        <v>145</v>
      </c>
      <c r="AQ13" s="128"/>
      <c r="AR13" s="128"/>
      <c r="AS13" s="128"/>
      <c r="AT13" s="128"/>
      <c r="AU13" s="128"/>
      <c r="AV13" s="259" t="s">
        <v>144</v>
      </c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1"/>
      <c r="BL13" s="259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1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9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1"/>
    </row>
    <row r="14" spans="1:166" s="35" customFormat="1" ht="32.25" customHeight="1">
      <c r="A14" s="306" t="s">
        <v>385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8"/>
      <c r="AP14" s="128"/>
      <c r="AQ14" s="128"/>
      <c r="AR14" s="128"/>
      <c r="AS14" s="128"/>
      <c r="AT14" s="128"/>
      <c r="AU14" s="128"/>
      <c r="AV14" s="259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1"/>
      <c r="BL14" s="259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1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9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1"/>
    </row>
    <row r="15" spans="1:166" s="35" customFormat="1" ht="32.25" customHeight="1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8"/>
      <c r="AP15" s="292"/>
      <c r="AQ15" s="293"/>
      <c r="AR15" s="293"/>
      <c r="AS15" s="293"/>
      <c r="AT15" s="293"/>
      <c r="AU15" s="294"/>
      <c r="AV15" s="259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1"/>
      <c r="BL15" s="259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1"/>
      <c r="CF15" s="259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1"/>
      <c r="CW15" s="259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1"/>
      <c r="DN15" s="259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1"/>
      <c r="EE15" s="259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1"/>
      <c r="ET15" s="259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1"/>
    </row>
    <row r="16" spans="1:166" s="35" customFormat="1" ht="32.25" customHeight="1">
      <c r="A16" s="295" t="s">
        <v>143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128" t="s">
        <v>142</v>
      </c>
      <c r="AQ16" s="128"/>
      <c r="AR16" s="128"/>
      <c r="AS16" s="128"/>
      <c r="AT16" s="128"/>
      <c r="AU16" s="128"/>
      <c r="AV16" s="259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1"/>
      <c r="BL16" s="259">
        <v>0</v>
      </c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1"/>
      <c r="CF16" s="259">
        <f>CF17+CF18</f>
        <v>-1267072.85</v>
      </c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1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>
        <f>CF16</f>
        <v>-1267072.85</v>
      </c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9">
        <f>ET18+ET17</f>
        <v>1267072.8499999996</v>
      </c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s="35" customFormat="1" ht="32.25" customHeight="1">
      <c r="A17" s="295" t="s">
        <v>386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128" t="s">
        <v>141</v>
      </c>
      <c r="AQ17" s="128"/>
      <c r="AR17" s="128"/>
      <c r="AS17" s="128"/>
      <c r="AT17" s="128"/>
      <c r="AU17" s="128"/>
      <c r="AV17" s="288" t="s">
        <v>140</v>
      </c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90"/>
      <c r="BL17" s="259">
        <f>-доходы!BJ18</f>
        <v>-15472900</v>
      </c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1"/>
      <c r="CF17" s="258">
        <f>-доходы!CF18</f>
        <v>-2658262.79</v>
      </c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>
        <f>CF17</f>
        <v>-2658262.79</v>
      </c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9">
        <f>BL17-CF17</f>
        <v>-12814637.21</v>
      </c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1"/>
    </row>
    <row r="18" spans="1:166" s="35" customFormat="1" ht="32.25" customHeight="1">
      <c r="A18" s="295" t="s">
        <v>387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128" t="s">
        <v>139</v>
      </c>
      <c r="AQ18" s="128"/>
      <c r="AR18" s="128"/>
      <c r="AS18" s="128"/>
      <c r="AT18" s="128"/>
      <c r="AU18" s="128"/>
      <c r="AV18" s="288" t="s">
        <v>138</v>
      </c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90"/>
      <c r="BL18" s="259">
        <f>расходы!H4</f>
        <v>15472900</v>
      </c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1"/>
      <c r="CF18" s="258">
        <f>расходы!I4</f>
        <v>1391189.94</v>
      </c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>
        <f>CF18</f>
        <v>1391189.94</v>
      </c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9">
        <f>BL18-CF18</f>
        <v>14081710.06</v>
      </c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1"/>
    </row>
    <row r="19" spans="1:166" s="35" customFormat="1" ht="32.25" customHeight="1">
      <c r="A19" s="266" t="s">
        <v>388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8"/>
      <c r="AP19" s="292" t="s">
        <v>389</v>
      </c>
      <c r="AQ19" s="293"/>
      <c r="AR19" s="293"/>
      <c r="AS19" s="293"/>
      <c r="AT19" s="293"/>
      <c r="AU19" s="294"/>
      <c r="AV19" s="259" t="s">
        <v>144</v>
      </c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1"/>
      <c r="BL19" s="259" t="s">
        <v>144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1"/>
      <c r="CF19" s="259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1"/>
      <c r="CW19" s="259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259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1"/>
      <c r="EE19" s="259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1"/>
      <c r="ET19" s="259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1"/>
    </row>
    <row r="20" spans="1:166" s="35" customFormat="1" ht="57.75" customHeight="1">
      <c r="A20" s="310" t="s">
        <v>393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2"/>
      <c r="AP20" s="292" t="s">
        <v>390</v>
      </c>
      <c r="AQ20" s="293"/>
      <c r="AR20" s="293"/>
      <c r="AS20" s="293"/>
      <c r="AT20" s="293"/>
      <c r="AU20" s="294"/>
      <c r="AV20" s="259" t="s">
        <v>144</v>
      </c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1"/>
      <c r="BL20" s="259" t="s">
        <v>144</v>
      </c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1"/>
      <c r="CF20" s="259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1"/>
      <c r="CW20" s="259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259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1"/>
      <c r="EE20" s="259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1"/>
      <c r="ET20" s="259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1"/>
    </row>
    <row r="21" spans="1:166" s="35" customFormat="1" ht="32.25" customHeight="1">
      <c r="A21" s="266" t="s">
        <v>394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8"/>
      <c r="AP21" s="292"/>
      <c r="AQ21" s="293"/>
      <c r="AR21" s="293"/>
      <c r="AS21" s="293"/>
      <c r="AT21" s="293"/>
      <c r="AU21" s="294"/>
      <c r="AV21" s="259" t="s">
        <v>144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1"/>
      <c r="BL21" s="259" t="s">
        <v>144</v>
      </c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1"/>
      <c r="CF21" s="288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90"/>
      <c r="CW21" s="259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1"/>
      <c r="DN21" s="259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1"/>
      <c r="EE21" s="259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1"/>
      <c r="ET21" s="259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1"/>
    </row>
    <row r="22" spans="1:166" s="35" customFormat="1" ht="32.25" customHeight="1">
      <c r="A22" s="266" t="s">
        <v>395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8"/>
      <c r="AP22" s="292" t="s">
        <v>391</v>
      </c>
      <c r="AQ22" s="293"/>
      <c r="AR22" s="293"/>
      <c r="AS22" s="293"/>
      <c r="AT22" s="293"/>
      <c r="AU22" s="294"/>
      <c r="AV22" s="259" t="s">
        <v>144</v>
      </c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1"/>
      <c r="BL22" s="259" t="s">
        <v>144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1"/>
      <c r="CF22" s="288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90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1"/>
      <c r="DN22" s="259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1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1"/>
      <c r="ET22" s="259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s="35" customFormat="1" ht="32.25" customHeight="1">
      <c r="A23" s="266" t="s">
        <v>396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8"/>
      <c r="AP23" s="292" t="s">
        <v>392</v>
      </c>
      <c r="AQ23" s="293"/>
      <c r="AR23" s="293"/>
      <c r="AS23" s="293"/>
      <c r="AT23" s="293"/>
      <c r="AU23" s="294"/>
      <c r="AV23" s="259" t="s">
        <v>144</v>
      </c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1"/>
      <c r="BL23" s="259" t="s">
        <v>144</v>
      </c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1"/>
      <c r="CF23" s="288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90"/>
      <c r="CW23" s="259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1"/>
      <c r="DN23" s="259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1"/>
      <c r="EE23" s="259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1"/>
      <c r="ET23" s="259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1"/>
    </row>
    <row r="24" spans="1:166" s="35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381</v>
      </c>
    </row>
    <row r="26" spans="1:166" s="35" customFormat="1" ht="35.25" customHeight="1">
      <c r="A26" s="270" t="s">
        <v>157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1" t="s">
        <v>378</v>
      </c>
      <c r="AQ26" s="271"/>
      <c r="AR26" s="271"/>
      <c r="AS26" s="271"/>
      <c r="AT26" s="271"/>
      <c r="AU26" s="271"/>
      <c r="AV26" s="275" t="s">
        <v>379</v>
      </c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7"/>
      <c r="BL26" s="275" t="s">
        <v>380</v>
      </c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7"/>
      <c r="CF26" s="291" t="s">
        <v>155</v>
      </c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75" t="s">
        <v>154</v>
      </c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s="35" customFormat="1" ht="75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1"/>
      <c r="AQ27" s="271"/>
      <c r="AR27" s="271"/>
      <c r="AS27" s="271"/>
      <c r="AT27" s="271"/>
      <c r="AU27" s="271"/>
      <c r="AV27" s="278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0"/>
      <c r="BL27" s="278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80"/>
      <c r="CF27" s="271" t="s">
        <v>377</v>
      </c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 t="s">
        <v>153</v>
      </c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 t="s">
        <v>152</v>
      </c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 t="s">
        <v>151</v>
      </c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85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7"/>
    </row>
    <row r="28" spans="1:166" s="35" customFormat="1" ht="18.75">
      <c r="A28" s="269">
        <v>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>
        <v>2</v>
      </c>
      <c r="AQ28" s="269"/>
      <c r="AR28" s="269"/>
      <c r="AS28" s="269"/>
      <c r="AT28" s="269"/>
      <c r="AU28" s="269"/>
      <c r="AV28" s="272">
        <v>3</v>
      </c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4"/>
      <c r="BL28" s="272">
        <v>4</v>
      </c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4"/>
      <c r="CF28" s="269">
        <v>5</v>
      </c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>
        <v>6</v>
      </c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>
        <v>7</v>
      </c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>
        <v>8</v>
      </c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72">
        <v>9</v>
      </c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2"/>
    </row>
    <row r="29" spans="1:166" s="35" customFormat="1" ht="45.75" customHeight="1">
      <c r="A29" s="265" t="s">
        <v>400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4" t="s">
        <v>397</v>
      </c>
      <c r="AQ29" s="264"/>
      <c r="AR29" s="264"/>
      <c r="AS29" s="264"/>
      <c r="AT29" s="264"/>
      <c r="AU29" s="264"/>
      <c r="AV29" s="259" t="s">
        <v>144</v>
      </c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1"/>
      <c r="BL29" s="259" t="s">
        <v>144</v>
      </c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1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9" t="s">
        <v>144</v>
      </c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1"/>
    </row>
    <row r="30" spans="1:166" s="35" customFormat="1" ht="32.25" customHeight="1">
      <c r="A30" s="263" t="s">
        <v>149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4"/>
      <c r="AQ30" s="264"/>
      <c r="AR30" s="264"/>
      <c r="AS30" s="264"/>
      <c r="AT30" s="264"/>
      <c r="AU30" s="264"/>
      <c r="AV30" s="259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1"/>
      <c r="BL30" s="259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1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9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1"/>
    </row>
    <row r="31" spans="1:166" s="35" customFormat="1" ht="32.25" customHeight="1">
      <c r="A31" s="262" t="s">
        <v>401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128" t="s">
        <v>398</v>
      </c>
      <c r="AQ31" s="128"/>
      <c r="AR31" s="128"/>
      <c r="AS31" s="128"/>
      <c r="AT31" s="128"/>
      <c r="AU31" s="128"/>
      <c r="AV31" s="259" t="s">
        <v>144</v>
      </c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1"/>
      <c r="BL31" s="259" t="s">
        <v>144</v>
      </c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1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9" t="s">
        <v>144</v>
      </c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1"/>
    </row>
    <row r="32" spans="1:166" s="35" customFormat="1" ht="32.25" customHeight="1">
      <c r="A32" s="262" t="s">
        <v>402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128" t="s">
        <v>399</v>
      </c>
      <c r="AQ32" s="128"/>
      <c r="AR32" s="128"/>
      <c r="AS32" s="128"/>
      <c r="AT32" s="128"/>
      <c r="AU32" s="128"/>
      <c r="AV32" s="259" t="s">
        <v>144</v>
      </c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1"/>
      <c r="BL32" s="259" t="s">
        <v>144</v>
      </c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1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9" t="s">
        <v>144</v>
      </c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1"/>
    </row>
    <row r="33" s="35" customFormat="1" ht="27.75" customHeight="1"/>
    <row r="34" spans="1:84" s="35" customFormat="1" ht="47.25" customHeight="1">
      <c r="A34" s="91" t="s">
        <v>415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303" t="s">
        <v>485</v>
      </c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CF34" s="35" t="s">
        <v>137</v>
      </c>
    </row>
    <row r="35" spans="14:149" s="35" customFormat="1" ht="20.25">
      <c r="N35" s="304" t="s">
        <v>134</v>
      </c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H35" s="309" t="s">
        <v>133</v>
      </c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CF35" s="35" t="s">
        <v>136</v>
      </c>
      <c r="CG35" s="35" t="s">
        <v>337</v>
      </c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S35" s="302" t="s">
        <v>350</v>
      </c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</row>
    <row r="36" spans="1:153" s="35" customFormat="1" ht="44.25" customHeight="1">
      <c r="A36" s="35" t="s">
        <v>135</v>
      </c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H36" s="303" t="s">
        <v>442</v>
      </c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DC36" s="304" t="s">
        <v>134</v>
      </c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S36" s="304" t="s">
        <v>133</v>
      </c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W36" s="82"/>
    </row>
    <row r="37" spans="18:60" s="35" customFormat="1" ht="15.75" customHeight="1">
      <c r="R37" s="304" t="s">
        <v>134</v>
      </c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H37" s="309" t="s">
        <v>133</v>
      </c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13" t="s">
        <v>132</v>
      </c>
      <c r="B39" s="313"/>
      <c r="C39" s="314" t="s">
        <v>333</v>
      </c>
      <c r="D39" s="314"/>
      <c r="E39" s="314"/>
      <c r="F39" s="35" t="s">
        <v>132</v>
      </c>
      <c r="I39" s="305" t="s">
        <v>506</v>
      </c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13">
        <v>20</v>
      </c>
      <c r="Z39" s="313"/>
      <c r="AA39" s="313"/>
      <c r="AB39" s="313"/>
      <c r="AC39" s="313"/>
      <c r="AD39" s="190" t="s">
        <v>486</v>
      </c>
      <c r="AE39" s="190"/>
      <c r="AF39" s="19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2022-03-01T08:48:59Z</cp:lastPrinted>
  <dcterms:created xsi:type="dcterms:W3CDTF">2015-02-02T08:55:52Z</dcterms:created>
  <dcterms:modified xsi:type="dcterms:W3CDTF">2022-03-16T09:03:21Z</dcterms:modified>
  <cp:category/>
  <cp:version/>
  <cp:contentType/>
  <cp:contentStatus/>
</cp:coreProperties>
</file>